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eosdoo-my.sharepoint.com/personal/dbara_neos_hr/Documents/Moje/00-Adventure Spirit/00_TPA/Dokumentacija 2/"/>
    </mc:Choice>
  </mc:AlternateContent>
  <xr:revisionPtr revIDLastSave="248" documentId="8_{11465270-E8AA-49F1-A8BB-B7F10E387727}" xr6:coauthVersionLast="47" xr6:coauthVersionMax="47" xr10:uidLastSave="{EDEC959D-6474-4449-AAC5-36937869F71F}"/>
  <bookViews>
    <workbookView xWindow="8000" yWindow="6680" windowWidth="27040" windowHeight="15640" tabRatio="645" activeTab="2" xr2:uid="{00000000-000D-0000-FFFF-FFFF00000000}"/>
  </bookViews>
  <sheets>
    <sheet name="Nadzorna ploča" sheetId="4" r:id="rId1"/>
    <sheet name="Graf usklađenosti po kontroli" sheetId="7" r:id="rId2"/>
    <sheet name="Kontrolna lista usklađenosti" sheetId="1" r:id="rId3"/>
    <sheet name="Usklađenost po dijelu" sheetId="2" r:id="rId4"/>
    <sheet name="Usklađenost po kontroli" sheetId="3" r:id="rId5"/>
    <sheet name="Upute" sheetId="6" r:id="rId6"/>
    <sheet name="Data" sheetId="5" state="hidden" r:id="rId7"/>
  </sheets>
  <definedNames>
    <definedName name="Status">Data!$A$2:$A$22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3" l="1"/>
  <c r="H36" i="3"/>
  <c r="G36" i="3"/>
  <c r="F36" i="3"/>
  <c r="I35" i="3"/>
  <c r="H35" i="3"/>
  <c r="G35" i="3"/>
  <c r="F35" i="3"/>
  <c r="I34" i="3"/>
  <c r="H34" i="3"/>
  <c r="G34" i="3"/>
  <c r="F34" i="3"/>
  <c r="I33" i="3"/>
  <c r="H33" i="3"/>
  <c r="G33" i="3"/>
  <c r="F33" i="3"/>
  <c r="I32" i="3"/>
  <c r="H32" i="3"/>
  <c r="G32" i="3"/>
  <c r="F32" i="3"/>
  <c r="I31" i="3"/>
  <c r="H31" i="3"/>
  <c r="G31" i="3"/>
  <c r="F31" i="3"/>
  <c r="I29" i="3"/>
  <c r="H29" i="3"/>
  <c r="G29" i="3"/>
  <c r="F29" i="3"/>
  <c r="I28" i="3"/>
  <c r="H28" i="3"/>
  <c r="G28" i="3"/>
  <c r="F28" i="3"/>
  <c r="I27" i="3"/>
  <c r="H27" i="3"/>
  <c r="G27" i="3"/>
  <c r="F27" i="3"/>
  <c r="I25" i="3"/>
  <c r="H25" i="3"/>
  <c r="G25" i="3"/>
  <c r="F25" i="3"/>
  <c r="I24" i="3"/>
  <c r="H24" i="3"/>
  <c r="G24" i="3"/>
  <c r="F24" i="3"/>
  <c r="I23" i="3"/>
  <c r="H23" i="3"/>
  <c r="G23" i="3"/>
  <c r="F23" i="3"/>
  <c r="I22" i="3"/>
  <c r="H22" i="3"/>
  <c r="G22" i="3"/>
  <c r="F22" i="3"/>
  <c r="I21" i="3"/>
  <c r="H21" i="3"/>
  <c r="G21" i="3"/>
  <c r="F21" i="3"/>
  <c r="I20" i="3"/>
  <c r="H20" i="3"/>
  <c r="G20" i="3"/>
  <c r="F20" i="3"/>
  <c r="I19" i="3"/>
  <c r="H19" i="3"/>
  <c r="G19" i="3"/>
  <c r="F19" i="3"/>
  <c r="I17" i="3"/>
  <c r="H17" i="3"/>
  <c r="G17" i="3"/>
  <c r="F17" i="3"/>
  <c r="I16" i="3"/>
  <c r="H16" i="3"/>
  <c r="G16" i="3"/>
  <c r="F16" i="3"/>
  <c r="I15" i="3"/>
  <c r="H15" i="3"/>
  <c r="G15" i="3"/>
  <c r="F15" i="3"/>
  <c r="I14" i="3"/>
  <c r="H14" i="3"/>
  <c r="G14" i="3"/>
  <c r="F14" i="3"/>
  <c r="I13" i="3"/>
  <c r="H13" i="3"/>
  <c r="G13" i="3"/>
  <c r="F13" i="3"/>
  <c r="I12" i="3"/>
  <c r="H12" i="3"/>
  <c r="G12" i="3"/>
  <c r="F12" i="3"/>
  <c r="I11" i="3"/>
  <c r="H11" i="3"/>
  <c r="G11" i="3"/>
  <c r="F11" i="3"/>
  <c r="I10" i="3"/>
  <c r="H10" i="3"/>
  <c r="G10" i="3"/>
  <c r="F10" i="3"/>
  <c r="I7" i="3"/>
  <c r="H7" i="3"/>
  <c r="G7" i="3"/>
  <c r="F7" i="3"/>
  <c r="I6" i="3"/>
  <c r="H6" i="3"/>
  <c r="G6" i="3"/>
  <c r="F6" i="3"/>
  <c r="I4" i="3"/>
  <c r="H4" i="3"/>
  <c r="G4" i="3"/>
  <c r="F4" i="3"/>
  <c r="I3" i="3"/>
  <c r="H3" i="3"/>
  <c r="G3" i="3"/>
  <c r="F3" i="3"/>
  <c r="I2" i="3"/>
  <c r="F2" i="3"/>
  <c r="G2" i="3"/>
  <c r="H2" i="3"/>
  <c r="D2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36" i="3"/>
  <c r="C35" i="3"/>
  <c r="C34" i="3"/>
  <c r="C33" i="3"/>
  <c r="C32" i="3"/>
  <c r="C31" i="3"/>
  <c r="C30" i="3"/>
  <c r="H30" i="3" s="1"/>
  <c r="C29" i="3"/>
  <c r="C28" i="3"/>
  <c r="C27" i="3"/>
  <c r="C26" i="3"/>
  <c r="F26" i="3" s="1"/>
  <c r="C25" i="3"/>
  <c r="C24" i="3"/>
  <c r="C23" i="3"/>
  <c r="C22" i="3"/>
  <c r="C21" i="3"/>
  <c r="C20" i="3"/>
  <c r="C19" i="3"/>
  <c r="C18" i="3"/>
  <c r="I18" i="3" s="1"/>
  <c r="C17" i="3"/>
  <c r="C16" i="3"/>
  <c r="C15" i="3"/>
  <c r="C14" i="3"/>
  <c r="C13" i="3"/>
  <c r="C12" i="3"/>
  <c r="C11" i="3"/>
  <c r="C10" i="3"/>
  <c r="C9" i="3"/>
  <c r="H9" i="3" s="1"/>
  <c r="C8" i="3"/>
  <c r="I8" i="3" s="1"/>
  <c r="C7" i="3"/>
  <c r="C6" i="3"/>
  <c r="C5" i="3"/>
  <c r="G5" i="3" s="1"/>
  <c r="C4" i="3"/>
  <c r="C3" i="3"/>
  <c r="C2" i="3"/>
  <c r="I30" i="3" l="1"/>
  <c r="G30" i="3"/>
  <c r="F30" i="3"/>
  <c r="G26" i="3"/>
  <c r="I26" i="3"/>
  <c r="H26" i="3"/>
  <c r="F9" i="3"/>
  <c r="I9" i="3"/>
  <c r="G9" i="3"/>
  <c r="F8" i="3"/>
  <c r="G8" i="3"/>
  <c r="H8" i="3"/>
  <c r="I5" i="3"/>
  <c r="H5" i="3"/>
  <c r="F5" i="3"/>
  <c r="F18" i="3"/>
  <c r="G18" i="3"/>
  <c r="H18" i="3"/>
  <c r="D37" i="3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C19" i="2" l="1"/>
</calcChain>
</file>

<file path=xl/sharedStrings.xml><?xml version="1.0" encoding="utf-8"?>
<sst xmlns="http://schemas.openxmlformats.org/spreadsheetml/2006/main" count="719" uniqueCount="632">
  <si>
    <t>Reference</t>
  </si>
  <si>
    <t>Standard</t>
  </si>
  <si>
    <t>Section</t>
  </si>
  <si>
    <t>Status</t>
  </si>
  <si>
    <t>Results</t>
  </si>
  <si>
    <t>Information Security Policies</t>
  </si>
  <si>
    <t>A.5.1</t>
  </si>
  <si>
    <t>A.5</t>
  </si>
  <si>
    <t>Management direction for information security</t>
  </si>
  <si>
    <t>A.5.1.1</t>
  </si>
  <si>
    <t>A.5.1.2</t>
  </si>
  <si>
    <t>A.6</t>
  </si>
  <si>
    <t>Organisation of information security</t>
  </si>
  <si>
    <t>A.6.1.1</t>
  </si>
  <si>
    <t>Internal Organisation</t>
  </si>
  <si>
    <t>A.6.1.2</t>
  </si>
  <si>
    <t>A.6.1.3</t>
  </si>
  <si>
    <t>A.6.1.4</t>
  </si>
  <si>
    <t>A.6.1.5</t>
  </si>
  <si>
    <t>A.6.2</t>
  </si>
  <si>
    <t>Mobile devices and teleworking</t>
  </si>
  <si>
    <t>A.6.2.1</t>
  </si>
  <si>
    <t>A.6.2.2</t>
  </si>
  <si>
    <t>A.7</t>
  </si>
  <si>
    <t>Human resources security</t>
  </si>
  <si>
    <t>A.7.1</t>
  </si>
  <si>
    <t>Prior to employment</t>
  </si>
  <si>
    <t>A.7.1.1</t>
  </si>
  <si>
    <t>Screening</t>
  </si>
  <si>
    <t>A.7.1.2</t>
  </si>
  <si>
    <t>A.7.2</t>
  </si>
  <si>
    <t>A.7.2.1</t>
  </si>
  <si>
    <t>A.7.2.2</t>
  </si>
  <si>
    <t>A.7.2.3</t>
  </si>
  <si>
    <t>A.7.3</t>
  </si>
  <si>
    <t>Termination and change of employment</t>
  </si>
  <si>
    <t>A.7.3.1</t>
  </si>
  <si>
    <t>A.8</t>
  </si>
  <si>
    <t>A.8.1</t>
  </si>
  <si>
    <t>Responibility for assets</t>
  </si>
  <si>
    <t>A.8.1.1</t>
  </si>
  <si>
    <t>A.8.1.2</t>
  </si>
  <si>
    <t>A.8.1.3</t>
  </si>
  <si>
    <t>A.8.1.4</t>
  </si>
  <si>
    <t>A.8.2</t>
  </si>
  <si>
    <t>A.8.2.1</t>
  </si>
  <si>
    <t>A.8.2.2</t>
  </si>
  <si>
    <t>A.8.2.3</t>
  </si>
  <si>
    <t>A.8.3</t>
  </si>
  <si>
    <t>Media handling</t>
  </si>
  <si>
    <t>Information classification</t>
  </si>
  <si>
    <t>A.8.3.1</t>
  </si>
  <si>
    <t>A.8.3.2</t>
  </si>
  <si>
    <t>A.8.3.3</t>
  </si>
  <si>
    <t>A.9</t>
  </si>
  <si>
    <t>Access control</t>
  </si>
  <si>
    <t>Asset management</t>
  </si>
  <si>
    <t>A.9.1</t>
  </si>
  <si>
    <t>Business requirements for access control</t>
  </si>
  <si>
    <t>A.9.1.1</t>
  </si>
  <si>
    <t>A.9.1.2</t>
  </si>
  <si>
    <t>A.9.2</t>
  </si>
  <si>
    <t>User access management</t>
  </si>
  <si>
    <t>A.9.2.1</t>
  </si>
  <si>
    <t>A.9.2.2</t>
  </si>
  <si>
    <t>A.9.2.3</t>
  </si>
  <si>
    <t>A.9.2.4</t>
  </si>
  <si>
    <t>A.9.2.5</t>
  </si>
  <si>
    <t>A.9.2.6</t>
  </si>
  <si>
    <t>A.9.3</t>
  </si>
  <si>
    <t>User responsibilities</t>
  </si>
  <si>
    <t>A.9.3.1</t>
  </si>
  <si>
    <t>A.9.4</t>
  </si>
  <si>
    <t>System and application access control</t>
  </si>
  <si>
    <t>A.9.4.1</t>
  </si>
  <si>
    <t>A.9.4.2</t>
  </si>
  <si>
    <t>A.9.4.3</t>
  </si>
  <si>
    <t>A.9.4.4</t>
  </si>
  <si>
    <t>A.9.4.5</t>
  </si>
  <si>
    <t>A.10</t>
  </si>
  <si>
    <t>Cryptography</t>
  </si>
  <si>
    <t>A.10.1</t>
  </si>
  <si>
    <t>Crypographic controls</t>
  </si>
  <si>
    <t>A.10.1.1</t>
  </si>
  <si>
    <t>A.10.1.2</t>
  </si>
  <si>
    <t>A.11</t>
  </si>
  <si>
    <t>Physical and environmental security</t>
  </si>
  <si>
    <t>A.11.1</t>
  </si>
  <si>
    <t>Secure areas</t>
  </si>
  <si>
    <t>A.11.1.1</t>
  </si>
  <si>
    <t>A.11.1.2</t>
  </si>
  <si>
    <t>A.11.1.3</t>
  </si>
  <si>
    <t>A.11.1.4</t>
  </si>
  <si>
    <t>A.11.1.5</t>
  </si>
  <si>
    <t>A.11.1.6</t>
  </si>
  <si>
    <t>A.11.2</t>
  </si>
  <si>
    <t>Equipment</t>
  </si>
  <si>
    <t>A.11.2.1</t>
  </si>
  <si>
    <t>A.11.2.2</t>
  </si>
  <si>
    <t>A.11.2.3</t>
  </si>
  <si>
    <t>A.11.2.4</t>
  </si>
  <si>
    <t>A.11.2.5</t>
  </si>
  <si>
    <t>A.11.2.6</t>
  </si>
  <si>
    <t>A.11.2.7</t>
  </si>
  <si>
    <t>A.11.2.8</t>
  </si>
  <si>
    <t>A.11.2.9</t>
  </si>
  <si>
    <t>A.12</t>
  </si>
  <si>
    <t>Operations security</t>
  </si>
  <si>
    <t>A.12.1</t>
  </si>
  <si>
    <t>Operational procedures and responsibilities</t>
  </si>
  <si>
    <t>A.12.1.1</t>
  </si>
  <si>
    <t>A.12.1.2</t>
  </si>
  <si>
    <t>A.12.1.3</t>
  </si>
  <si>
    <t>A.12.1.4</t>
  </si>
  <si>
    <t>A.12.2</t>
  </si>
  <si>
    <t>Protection from malware</t>
  </si>
  <si>
    <t>A.12.2.1</t>
  </si>
  <si>
    <t>A.12.3</t>
  </si>
  <si>
    <t>Backup</t>
  </si>
  <si>
    <t>A.12.3.1</t>
  </si>
  <si>
    <t>A.12.4</t>
  </si>
  <si>
    <t>Logging and monitoring</t>
  </si>
  <si>
    <t>A.12.4.1</t>
  </si>
  <si>
    <t>A.12.4.2</t>
  </si>
  <si>
    <t>A.12.4.3</t>
  </si>
  <si>
    <t>A.12.4.4</t>
  </si>
  <si>
    <t>A.12.5</t>
  </si>
  <si>
    <t>Control of operational software</t>
  </si>
  <si>
    <t>A.12.5.1</t>
  </si>
  <si>
    <t>A.12.6</t>
  </si>
  <si>
    <t>Technical vulnerability management</t>
  </si>
  <si>
    <t>A.12.6.1</t>
  </si>
  <si>
    <t>A.12.6.2</t>
  </si>
  <si>
    <t>A.12.7</t>
  </si>
  <si>
    <t>Information systems audit considerations</t>
  </si>
  <si>
    <t>A.12.7.1</t>
  </si>
  <si>
    <t>A.13</t>
  </si>
  <si>
    <t>Communications security</t>
  </si>
  <si>
    <t>A.13.1</t>
  </si>
  <si>
    <t>Network security management</t>
  </si>
  <si>
    <t>A.13.1.1</t>
  </si>
  <si>
    <t>A.13.1.2</t>
  </si>
  <si>
    <t>A.13.1.3</t>
  </si>
  <si>
    <t>A.13.2</t>
  </si>
  <si>
    <t>Information transfer</t>
  </si>
  <si>
    <t>A.13.2.1</t>
  </si>
  <si>
    <t>A.13.2.2</t>
  </si>
  <si>
    <t>A.13.2.3</t>
  </si>
  <si>
    <t>A.13.2.4</t>
  </si>
  <si>
    <t>A.14</t>
  </si>
  <si>
    <t>System acquisition, development and maintenance</t>
  </si>
  <si>
    <t>A.14.1</t>
  </si>
  <si>
    <t>Security requirements of information systems</t>
  </si>
  <si>
    <t>A.14.2.1</t>
  </si>
  <si>
    <t>A.14.2.2</t>
  </si>
  <si>
    <t>A.14.2.3</t>
  </si>
  <si>
    <t>A.14.2.4</t>
  </si>
  <si>
    <t>A.14.2.5</t>
  </si>
  <si>
    <t>A.14.2.6</t>
  </si>
  <si>
    <t>A.14.2.7</t>
  </si>
  <si>
    <t>A.14.2.8</t>
  </si>
  <si>
    <t>A.14.2.9</t>
  </si>
  <si>
    <t>A.14.1.1</t>
  </si>
  <si>
    <t>A.14.1.2</t>
  </si>
  <si>
    <t>A.14.1.3</t>
  </si>
  <si>
    <t>A.14.2</t>
  </si>
  <si>
    <t>Security in development and support processes</t>
  </si>
  <si>
    <t>A.14.3</t>
  </si>
  <si>
    <t>Test data</t>
  </si>
  <si>
    <t>A.14.3.1</t>
  </si>
  <si>
    <t>A.15</t>
  </si>
  <si>
    <t>Supplier relationships</t>
  </si>
  <si>
    <t>A.15.1</t>
  </si>
  <si>
    <t>Information security in supplier relationships</t>
  </si>
  <si>
    <t>A.15.1.1</t>
  </si>
  <si>
    <t>A.15.1.2</t>
  </si>
  <si>
    <t>A.15.1.3</t>
  </si>
  <si>
    <t>A.15.2</t>
  </si>
  <si>
    <t>Supplier service delivery management</t>
  </si>
  <si>
    <t>A.15.2.1</t>
  </si>
  <si>
    <t>A.15.2.2</t>
  </si>
  <si>
    <t>A.16</t>
  </si>
  <si>
    <t>Information security incident management</t>
  </si>
  <si>
    <t>A.16.1</t>
  </si>
  <si>
    <t>A.16.1.1</t>
  </si>
  <si>
    <t>A.16.1.2</t>
  </si>
  <si>
    <t>A.16.1.3</t>
  </si>
  <si>
    <t>A.16.1.4</t>
  </si>
  <si>
    <t>A.16.1.5</t>
  </si>
  <si>
    <t>A.16.1.6</t>
  </si>
  <si>
    <t>A.16.1.7</t>
  </si>
  <si>
    <t>A.17</t>
  </si>
  <si>
    <t>Information security aspects of business continuity management</t>
  </si>
  <si>
    <t>A.17.1</t>
  </si>
  <si>
    <t>Information security continuity</t>
  </si>
  <si>
    <t>A.17.1.1</t>
  </si>
  <si>
    <t>A.17.1.2</t>
  </si>
  <si>
    <t>A.17.1.3</t>
  </si>
  <si>
    <t>A.17.2</t>
  </si>
  <si>
    <t>A.17.2.1</t>
  </si>
  <si>
    <t>Redundancies</t>
  </si>
  <si>
    <t>A.18</t>
  </si>
  <si>
    <t>Compliance</t>
  </si>
  <si>
    <t>A.18.1</t>
  </si>
  <si>
    <t>Compliance with legal and contractual requirements</t>
  </si>
  <si>
    <t>A.18.1.1</t>
  </si>
  <si>
    <t>A.18.1.2</t>
  </si>
  <si>
    <t>A.18.1.3</t>
  </si>
  <si>
    <t>A.18.1.4</t>
  </si>
  <si>
    <t>A.18.1.5</t>
  </si>
  <si>
    <t>A.18.2</t>
  </si>
  <si>
    <t>Information security reviews</t>
  </si>
  <si>
    <t>A.18.2.1</t>
  </si>
  <si>
    <t>A.18.2.2</t>
  </si>
  <si>
    <t>A.18.2.3</t>
  </si>
  <si>
    <t>Overall Compliance</t>
  </si>
  <si>
    <t>Compliance Assessment Area</t>
  </si>
  <si>
    <t>During employment</t>
  </si>
  <si>
    <t>A.6.1</t>
  </si>
  <si>
    <t>Management of infosec incidents &amp; improvements</t>
  </si>
  <si>
    <t>ISO27001:2013 Assessment Status</t>
  </si>
  <si>
    <t>Overview</t>
  </si>
  <si>
    <t>This tool is designed to assist a skilled and experienced professional ensure that the relevant control areas of ISO / IEC 27001:2013 have been addressed.</t>
  </si>
  <si>
    <t>Instructions for use</t>
  </si>
  <si>
    <t>Pre-assessment</t>
  </si>
  <si>
    <t>Assessment</t>
  </si>
  <si>
    <t>5. Determine level of compliance.</t>
  </si>
  <si>
    <t>4. Review control areas.</t>
  </si>
  <si>
    <t>1. Determine assessment scope.</t>
  </si>
  <si>
    <t>2. Collect evidence.</t>
  </si>
  <si>
    <t>3. Prepare toolkit.</t>
  </si>
  <si>
    <t>Post Assessment</t>
  </si>
  <si>
    <t>6. Record areas of weakness</t>
  </si>
  <si>
    <t>7. Determine improvement plan</t>
  </si>
  <si>
    <t>8. Schedule re-assessment</t>
  </si>
  <si>
    <t>Work with the relevant business stakeholders to determine what the appropriate scope of the assessment is.</t>
  </si>
  <si>
    <t>Identify and centralise as much evidence as possible. This can include policy documents, process documents, interview transcripts etc.</t>
  </si>
  <si>
    <t>Using the assessment scope you can identify what areas of the tool kit are not appropriate and set these to 100% to close reporting.
Additionally, where suggested audit questions are not relevant, these can be replaced with more suitable ones.</t>
  </si>
  <si>
    <t>Work through the tool kit, reviewing the evidence for each control and determining how compliant it is with the requirements.
The toolkit allows for this to be done in 5% increments.</t>
  </si>
  <si>
    <t>On completion of the review, the tool kit will give you an overall level of compliance by control area and by individual controls.</t>
  </si>
  <si>
    <t>Make a note of any areas where compliance is unsuitable (normally less than 90%)</t>
  </si>
  <si>
    <t>For each area of weakness, work with the relevant business stakeholders to determine how the control can be improved.</t>
  </si>
  <si>
    <t>Arrange a date to review weak areas to set a target for improvement plans.</t>
  </si>
  <si>
    <t>Lifecycle Review</t>
  </si>
  <si>
    <t>9. ISMS Review Schedules</t>
  </si>
  <si>
    <t>Ensure that the ISMS is re-assessed on a regular basis, ideally once every 12 months.</t>
  </si>
  <si>
    <t>This tool does not constitute a valid assessment and the use of this tool does not confer ISO/IEC 27001:2013 certification. The findings here must be confirmed as part of a formal audit / assessment visit.</t>
  </si>
  <si>
    <t>Politika sigurnosti informacijskog sustava</t>
  </si>
  <si>
    <t>Pregled dokumenta Politika sigurnosti informacijskog sustava</t>
  </si>
  <si>
    <t>Kontrolna 
lista</t>
  </si>
  <si>
    <t>Nalaz</t>
  </si>
  <si>
    <t>Početnog točke ocjenjivanja</t>
  </si>
  <si>
    <t>Politike informacijske sigurnosti</t>
  </si>
  <si>
    <t>Upravljanje smjerom informacijske sigurnosti</t>
  </si>
  <si>
    <t>1. Postoje li sigurnosne politike?
2. Jesu li sve politike odobrene od strane uprave?
3. Jesu li politike ispravno priopćene zaposlenicima?</t>
  </si>
  <si>
    <t>1. Jesu li sigurnosne politike podložne reviziji?
2. Da li se pregledi provode u redovitim intervalima?
3. Jesu li pregledi provedeni kada se okolnosti promijene?</t>
  </si>
  <si>
    <t>Organizacija informacijske sigurnosti</t>
  </si>
  <si>
    <t>Interna organizacija</t>
  </si>
  <si>
    <t>Razdvajanje dužnosti</t>
  </si>
  <si>
    <t>Kontakt s vlastima</t>
  </si>
  <si>
    <t>Uloge i odgovornosti informacijske sigurnosti</t>
  </si>
  <si>
    <t>Kontakt s posebnim interesnim skupinama</t>
  </si>
  <si>
    <t>Informacijska sigurnost u upravljanju projektima</t>
  </si>
  <si>
    <t xml:space="preserve">Jesu li odgovornosti za zaštitu pojedinačnih sredstava i za provođenje određenih sigurnosnih procesa jasno identificirane i definirane i priopćene relevantnim stranama? </t>
  </si>
  <si>
    <t xml:space="preserve">Da li su dužnosti i područja odgovornosti razdvojeni kako bi se smanjile mogućnosti za neovlaštenu izmjenu ili zlouporabu informacija ili usluga? </t>
  </si>
  <si>
    <t xml:space="preserve">Imaju li relevantni pojedinci unutar organizacije aktivno članstvo u relevantnim interesnim skupinama? </t>
  </si>
  <si>
    <t>Da li svi projekti prolaze kroz neki oblik procjene informacijske sigurnosti?</t>
  </si>
  <si>
    <t>1. Postoji li politika rada na daljinu? 
2. Ima li ona odobrenje uprave? 
3. Postoji li skup postupaka za pristup udaljenim radnicima? 
4. Jesu li radnici na daljinu dobili savjete i opremu kako bi zaštitili svoju imovinu?</t>
  </si>
  <si>
    <t>Udaljeni rad</t>
  </si>
  <si>
    <t>Mobilni uređaji i rad na daljinu</t>
  </si>
  <si>
    <t>Politika mobilnih uređaja</t>
  </si>
  <si>
    <t>Sigurnost ljudskih resursa</t>
  </si>
  <si>
    <t>Prije zapošljavanja</t>
  </si>
  <si>
    <t>Uvjeti zapošljavanja</t>
  </si>
  <si>
    <t>1. Jesu li pozadinske provjere provedene na svim novim kandidatima za zapošljavanje?
2. Jesu li ove provjere odobrene od strane odgovarajućeg upravnog tijela?
3. Jesu li provjere u skladu s relevantnim zakonima, propisima i etikom?
4. Jesu li razine provjere potrebne uz procjenu poslovnog rizika?</t>
  </si>
  <si>
    <t>1. Jesu li od svih zaposlenika, izvođača i korisnika trećih strana zatraženo potpisivanje izjave o povjerljivosti i tajnosti?
2. Pokrivaju li ugovori o zapošljavanju / uslugama potrebu za zaštitom poslovnih informacija?</t>
  </si>
  <si>
    <t>Odgovornost uprave</t>
  </si>
  <si>
    <t>Informiranost o info.sigurnosti, obrazovanje i osposobljavanje</t>
  </si>
  <si>
    <t>Disciplinski postupak</t>
  </si>
  <si>
    <t xml:space="preserve">1. Jesu li rukovoditelji (svih razina) uključeni u sigurnost poslovanja unutar tvrtke?
2. Pokreće li rukovodstvo i politika ponašanje i ohrabruju sve zaposlenike, izvođače i korisnike treće strane da primjenjuju sigurnost u skladu s utvrđenim politikama i postupcima? </t>
  </si>
  <si>
    <t>Da li svi zaposlenici, izvođači radova i korisnici treće strane prolaze redovitu obuku o svijesti o sigurnosti koja odgovara njihovoj ulozi i funkciji unutar organizacije?</t>
  </si>
  <si>
    <t>1. Postoji li formalni disciplinski postupak koji omogućuje organizaciji poduzimanje radnji protiv zaposlenika koji su počinili kršenje informacijske sigurnosti?
2. Je li to priopćeno svim zaposlenicima?</t>
  </si>
  <si>
    <t>Prekid i promjena zaposlenja</t>
  </si>
  <si>
    <t>Odgovornosti kod prekida ili promjene zaposlenja</t>
  </si>
  <si>
    <t>Upravljanje imovinom</t>
  </si>
  <si>
    <t>Odgovornost za imovinu</t>
  </si>
  <si>
    <t>Popis imovine</t>
  </si>
  <si>
    <t>Vlasništvo nad imovinom</t>
  </si>
  <si>
    <t>Prihvatljiva uporaba imovine</t>
  </si>
  <si>
    <t>Povrat imovine</t>
  </si>
  <si>
    <t>1. Postoji li popis svih sredstava povezanih s informacijama i objektima za obradu informacija?
2. Je li popis točan i ažuriran?</t>
  </si>
  <si>
    <t>Sva informacijska imovina mora imati jasno definiranog vlasnika koji je svjestan svojih odgovornosti.</t>
  </si>
  <si>
    <t>1. Postoji li politika prihvatljive uporabe za svaku klasu / vrstu sredstava informacija?
2. Jesu li korisnici upoznati s ovim pravilima prije korištenja?</t>
  </si>
  <si>
    <t>Postoji li postupak kojim se osigurava da svi zaposlenici i vanjski korisnici vrate imovinu organizacije nakon prestanka radnog odnosa, ugovora ili sporazuma?</t>
  </si>
  <si>
    <t>Klasifikacija informacija</t>
  </si>
  <si>
    <t>Rukovanje s podacima</t>
  </si>
  <si>
    <t>Označavanje informacija</t>
  </si>
  <si>
    <t>Upravljanje s medijima</t>
  </si>
  <si>
    <t>Upravljanje s izmjenjivim medijima</t>
  </si>
  <si>
    <t>Odlaganje medija</t>
  </si>
  <si>
    <t>Fizički transfer medija</t>
  </si>
  <si>
    <t>1. Postoji li politika koja uređuje postupanje s izmjenjivim medijima?
2. Postoji li proces kojim se uređuje upravljanje prijenosnim medijima?
3. Jesu li pravila i procesi priopćeni svim zaposlenicima koji koriste izmjenjive medije?</t>
  </si>
  <si>
    <t>1. Postoji li dokumentirana politika i proces s pojedinostima o tome kako se trebaju prenositi fizički mediji?
2. Jesu li mediji u prijevozu zaštićeni od neovlaštenog pristupa, zlouporabe ili korupcije?</t>
  </si>
  <si>
    <t>Kontrola pristupa</t>
  </si>
  <si>
    <t>Poslovni zahtjevi kontrole pristupa</t>
  </si>
  <si>
    <t>Politika kontrole pristupa</t>
  </si>
  <si>
    <t>Pristup mreži i mrežnim uslugama</t>
  </si>
  <si>
    <t xml:space="preserve">1. Postoji li dokumentirana politika kontrole pristupa?
2. Je li politika temeljena na poslovnim zahtjevima?
3. Je li politika pravilno priopćena? </t>
  </si>
  <si>
    <t>Jesu li kontrole uspostavljene kako bi se osiguralo da korisnici imaju pristup samo mrežnim resursima koje su posebno ovlašteni koristiti i koji su potrebni za njihove dužnosti?</t>
  </si>
  <si>
    <t>Upravljanje korisničkim pristupom</t>
  </si>
  <si>
    <t>Registracija i odjava korisnika</t>
  </si>
  <si>
    <t>Upravljanje povlaštenim pravima pristupa</t>
  </si>
  <si>
    <t>Upravljanje tajnim podacima o autentičnosti korisnika</t>
  </si>
  <si>
    <t>Pregled prava pristupa korisnika</t>
  </si>
  <si>
    <t>Uklanjanje ili prilagodba prava pristupa</t>
  </si>
  <si>
    <t>Postoji li formalni proces registracije korisničkog pristupa?</t>
  </si>
  <si>
    <t>Postoji li formalni postupak dodjeljivanja korisničkog pristupa za dodjeljivanje prava pristupa svim vrstama korisnika i uslugama?</t>
  </si>
  <si>
    <t>Jesu li računi povlaštenog pristupa odvojeno upravljani i kontrolirani?</t>
  </si>
  <si>
    <t>Postoji li formalni upravljački proces za kontrolu dodjele tajnih podataka o autentičnosti?</t>
  </si>
  <si>
    <t>1. Postoji li postupak za vlasnike imovine da redovito pregledavaju prava pristupa na svoju imovinu?
2. Je li ovaj postupak provjere potvrđen?</t>
  </si>
  <si>
    <t>Postoji li proces kojim se osigurava uklanjanje korisničkih prava pristupa nakon prestanka radnog odnosa ili ugovora, ili se prilagođava promjeni uloge?</t>
  </si>
  <si>
    <t>Odgovornost korisnika</t>
  </si>
  <si>
    <t>Korištenje tajnih podataka za autorizaciju</t>
  </si>
  <si>
    <t>1. Postoji li dokument o politici koji obuhvaća prakse organizacija u vezi s postupanjem s tajnim podacima za autentifikaciju?
2. Je li to priopćeno svim korisnicima?</t>
  </si>
  <si>
    <t>Kontrola pristupa operativnom i sistemskom sustavu</t>
  </si>
  <si>
    <t>Ograničenje pristupa informacijama</t>
  </si>
  <si>
    <t>Sigurne procedure prijave</t>
  </si>
  <si>
    <t>Sustav upravljanja lozinkama</t>
  </si>
  <si>
    <t>Korištenje povlaštenih utility programa</t>
  </si>
  <si>
    <t>Kontrola pristupa izvornom kodu programa</t>
  </si>
  <si>
    <t>Je li pristup informacijama i funkcijama aplikacijskog sustava ograničen u skladu s politikom kontrole pristupa?</t>
  </si>
  <si>
    <t>Gdje to zahtijeva politika kontrole pristupa, kontrolira li se pristup sigurnim postupkom prijave?</t>
  </si>
  <si>
    <t>Jesu li programi pomoćnih programa ograničeni i nadzirani?</t>
  </si>
  <si>
    <t>Je li zaštićen pristup izvornom kodu sustava kontrole pristupa?</t>
  </si>
  <si>
    <t>Kriptografija</t>
  </si>
  <si>
    <t>Kriptografske kontrole</t>
  </si>
  <si>
    <t>Politika uporabe kriptografskih kontrola</t>
  </si>
  <si>
    <t>Postoji li politika o korištenju kriptografskih kontrola?</t>
  </si>
  <si>
    <t>Postoji li politika koja regulira cijeli životni ciklus kriptografskih ključeva?</t>
  </si>
  <si>
    <t>Fizička i ekološka sigurnost</t>
  </si>
  <si>
    <t>Sigurnosna područja</t>
  </si>
  <si>
    <t>Perimetar fizičke sigurnosti</t>
  </si>
  <si>
    <t>Osiguravanje ureda, soba i objekata</t>
  </si>
  <si>
    <t>Zaštita od vanjskih i ekoloških prijetnji</t>
  </si>
  <si>
    <t>Rad u sigurnim područjima</t>
  </si>
  <si>
    <t>Područja javnog pristupa, isporuke i utovara</t>
  </si>
  <si>
    <t>1. Postoji li određeni sigurnosni opseg?
2. Jesu li osjetljiva ili kritična područja podijeljena i prikladno kontrolirana?</t>
  </si>
  <si>
    <t>Imaju li sigurna područja odgovarajuće sustave kontrole ulaza kako bi se osiguralo da samo ovlašteno osoblje ima pristup?</t>
  </si>
  <si>
    <t>1. Jesu li uredi, sobe i objekti dizajnirani i konfigurirani s obzirom na sigurnost?
2. Postoje li postupci za održavanje sigurnosti (npr. Zaključavanje, čišćenje stolova itd.)?</t>
  </si>
  <si>
    <t>Jesu li dizajnirane mjere fizičke zaštite za sprječavanje prirodnih katastrofa, zlonamjernih napada ili nesreća?</t>
  </si>
  <si>
    <t>1. Postoje li sigurna područja?
2. Gdje postoje, da li sigurna područja imaju prikladne politike i procese?
3. Da li se politike i procesi provode i prate?</t>
  </si>
  <si>
    <t>1. Postoje li odvojena područja isporuke / utovara?
2. Kontrolira li se pristup tim područjima?
3. Da li je pristup iz prostora za utovar odvojen od postrojenja za obradu podataka?</t>
  </si>
  <si>
    <t>Oprema</t>
  </si>
  <si>
    <t>Ugradnja i zaštita opreme</t>
  </si>
  <si>
    <t>Pomoćni programi</t>
  </si>
  <si>
    <t>Sigurnost kabliranja</t>
  </si>
  <si>
    <t>Održavanje opreme</t>
  </si>
  <si>
    <t>Uklanjanje opreme</t>
  </si>
  <si>
    <t>Sigurno odlaganja ili ponovno korištenje opreme</t>
  </si>
  <si>
    <t>Korisnička oprema bez nadzora</t>
  </si>
  <si>
    <t>Politika čistog stola i čistog zaslona</t>
  </si>
  <si>
    <t>1. Jesu li utvrđene i razmatrane opasnosti za okoliš kada se odaberu lokacije opreme?
2. Jesu li rizici od neovlaštenog pristupa / prolaznika uzeti u obzir prilikom izbora opreme?</t>
  </si>
  <si>
    <t>1. Postoji li UPS sustav ili rezervni generator?
2. Jesu li testirani u odgovarajućem vremenskom roku?</t>
  </si>
  <si>
    <t>1. Jesu li provedene procjene rizika na lokaciji energetskih i telekomunikacijskih kabela?
2. Jesu li smješteni kako bi štitilui od smetnji, presretanja ili oštećenja?</t>
  </si>
  <si>
    <t>Postoji li strogi raspored održavanja opreme?</t>
  </si>
  <si>
    <t>1. Postoji li proces kojim se kontrolira kako se sredstva uklanjaju s lokacije?
2. Da li se taj proces provodi?
3. Jesu li provjere na licu mjesta izvršene?</t>
  </si>
  <si>
    <t>1. Postoji li politika koja pokriva kako se informacijska imovina može ponovno koristiti?
2. Gdje su podaci izbrisani, je li to ispravno potvrđeno prije ponovne uporabe / odlaganja?</t>
  </si>
  <si>
    <t>1. Ima li organizacija politiku oko zaštite opreme bez nadzora?
2. Postoje li tehničke kontrole za osiguranje opreme koja je nehotice ostavljena bez nadzora?</t>
  </si>
  <si>
    <t>Sigurnost operacija</t>
  </si>
  <si>
    <t>Operativne procedure i odgovornosti</t>
  </si>
  <si>
    <t>Dokumentirane operativne procedure</t>
  </si>
  <si>
    <t>Upravljanje promjenama</t>
  </si>
  <si>
    <t>Upravljanje kapacitetom</t>
  </si>
  <si>
    <t>Razdvajanje razvojnih, testnih i operativnih okruženja</t>
  </si>
  <si>
    <t>1. Jesu li operativni postupci dobro dokumentirani?
2. Jesu li postupci dostupni svim korisnicima koji ih trebaju?</t>
  </si>
  <si>
    <t>Postoji li kontrolirani proces upravljanja promjenama?</t>
  </si>
  <si>
    <t>Postoji li proces upravljanja kapacitetom?</t>
  </si>
  <si>
    <t>Da li organizacija provodi segregaciju razvojnih, testnih i operativnih okruženja?</t>
  </si>
  <si>
    <t>Zaštita od zlonamjernog softvera</t>
  </si>
  <si>
    <t>Kontrole zlonamjernog softvera</t>
  </si>
  <si>
    <t>Backup informacija</t>
  </si>
  <si>
    <t>1. Postoji li dogovorena politika backupa?
2. Je li politika backupa organizacije u skladu s relevantnim pravnim okvirima?
3. Jesu li sigurnosne kopije napravljene u skladu s politikom?
4. Jesu li sigurnosne kopije testirane?</t>
  </si>
  <si>
    <t>Logiranje i nadzor</t>
  </si>
  <si>
    <t>Zaštita podataka logova</t>
  </si>
  <si>
    <t>Administratorski i operatorski logovi</t>
  </si>
  <si>
    <t>Sinkronizacija sata</t>
  </si>
  <si>
    <t>Provjera logova</t>
  </si>
  <si>
    <t>Jesu li sysadmin / sysop logovi održavani, zaštićeni i redovito pregledani?</t>
  </si>
  <si>
    <t>Kontrola operativnog softvera</t>
  </si>
  <si>
    <t>Postoji li postupak za kontrolu instalacije softvera na operativne sustave?</t>
  </si>
  <si>
    <t>Upravljanje tehničkim ranjivostima</t>
  </si>
  <si>
    <t>Kontrola tehničkih ranjvosti</t>
  </si>
  <si>
    <t>Ograničnje instalacije softvera</t>
  </si>
  <si>
    <t>1. Ima li organizacija pristup ažuriranim i pravovremenim informacijama o tehničkim ranjivostima?
2. Postoji li proces procjene rizika i reagiranja na nove ranjivosti koje se otkriju?</t>
  </si>
  <si>
    <t>Postoje li postupci za ograničavanje načina na koji korisnici instaliraju softver?</t>
  </si>
  <si>
    <t>Razmatranja revizije informacijskih sustava</t>
  </si>
  <si>
    <t>Kontrole revizije informacijskih sustava</t>
  </si>
  <si>
    <t>1. Jesu li sustavi podložni reviziji?
2. Osigurava li proces revizije minimiziranje poremećaja u poslovanju?</t>
  </si>
  <si>
    <t>Sigurnost komunikacija</t>
  </si>
  <si>
    <t>Upravljanje mrežnom sigurnošću</t>
  </si>
  <si>
    <t>Mrežne kontrole</t>
  </si>
  <si>
    <t>Sigurnost mrežnih servisa</t>
  </si>
  <si>
    <t>Segregacija u mrežama</t>
  </si>
  <si>
    <t>Postoji li proces upravljanja mrežom?</t>
  </si>
  <si>
    <t>1. Provodi li organizacija pristup upravljanja rizikom koji identificira sve mrežne usluge i ugovore o uslugama?
2. Da li je u sporazumima i ugovorima s pružateljima usluga (interno i s vanjskim izvršiteljima) utvrđena sigurnost.
3. Da li su ugovorene SLA u vezi sigurnosti?</t>
  </si>
  <si>
    <t>Omogućuje li mrežna topologija izdvajanje mreža za različite zadatke?</t>
  </si>
  <si>
    <t>Prijenos informacija</t>
  </si>
  <si>
    <t>Politike i postupci razmjene informacija</t>
  </si>
  <si>
    <t>Sporazumi o razmjeni</t>
  </si>
  <si>
    <t>Slanje elektroničkih poruka</t>
  </si>
  <si>
    <t>Sporazumi o povjerljivosti ili neobjelodanjivanju</t>
  </si>
  <si>
    <t>1. Da li organizacijske politike upravljaju načinom prijenosa informacija?
2. Jesu li postupci za prijenos podataka dostupni svim zaposlenicima?
3. Jesu li uspostavljene odgovarajuće tehničke kontrole za sprečavanje neovlaštenih oblika prijenosa podataka?</t>
  </si>
  <si>
    <t>Utvrđuju li ugovori s vanjskim stranama i sporazumi unutar organizacije zahtjeve za osiguravanje poslovnih informacija u prijenosu?</t>
  </si>
  <si>
    <t>Pokrivaju li sigurnosne politike korištenje prijenosa informacija tijekom korištenja elektroničkih sustava za razmjenu poruka?</t>
  </si>
  <si>
    <t>1. Jesu li zaposlenici, izvođači i agenti potpisali sporazume o povjerljivosti ili neobjavljivanju?
2. Jesu li ti ugovori podložni redovitoj reviziji?
3. Da li se vodi evidencija o ugovorima?</t>
  </si>
  <si>
    <t>Stjecanje, razvoj i održavanje sustava</t>
  </si>
  <si>
    <t>Sigurnosni zahtjevi informacijskih sustava</t>
  </si>
  <si>
    <t>Analiza i specifikacija zahtjeva informacijske sigurnosti</t>
  </si>
  <si>
    <t>Osiguravanje usluga na javnim mrežama</t>
  </si>
  <si>
    <t>Zaštita transakcija aplikacijskih usluga</t>
  </si>
  <si>
    <t>1. Jesu li zahtjevi za informacijskom sigurnošću određeni kada se uvode novi sustavi?
2. Kada se sustavi poboljšavaju ili nadograđuju, jesu li navedeni i adresirani sigurnosni zahtjevi?</t>
  </si>
  <si>
    <t>Da li aplikacije koje šalju informacije putem javnih mreža na odgovarajući način štite informacije od nepoštenih aktivnosti, spora o ugovoru, neovlaštenog otkrivanja i neovlaštenih izmjena?</t>
  </si>
  <si>
    <t>Jesu li kontrole uspostavljene kako bi se spriječilo nepotpun prijenos, pogrešno usmjeravanje, neovlaštena izmjena poruka, neovlašteno otkrivanje, neovlašteno umnožavanje poruka ili ponavljanje napada?</t>
  </si>
  <si>
    <t>Sigurnost u procesima razvoja i podrške</t>
  </si>
  <si>
    <t>Sigurna razvojna politika</t>
  </si>
  <si>
    <t>Postupci kontrole promjena sustava</t>
  </si>
  <si>
    <t>Tehnièki pregled aplikacija nakon promjene operativne platforme</t>
  </si>
  <si>
    <t>Ogranièenja promjena programskih paketa</t>
  </si>
  <si>
    <t>Principi sigurnog inženjerstva sustava</t>
  </si>
  <si>
    <t>Sigurno razvojno okruženje</t>
  </si>
  <si>
    <t>Razvoj vanjskih suradnika</t>
  </si>
  <si>
    <t>Testiranje sigurnosti sustava</t>
  </si>
  <si>
    <t>Ispitivanje prihvatljivosti sustava</t>
  </si>
  <si>
    <t>1. Da li organizacija razvija softver ili sustave?
2. Ako da, postoje li politike koje obvezuju na provedbu i procjenu sigurnosnih kontrola?</t>
  </si>
  <si>
    <t>Postoji li formalni proces kontrole promjena?</t>
  </si>
  <si>
    <t>Postoji li postupak kojim se osigurava da se tehnički pregled provodi u slučaju promjene operativnih platformi?</t>
  </si>
  <si>
    <t>Postoji li politika koja određuje kada i kako se programski paketi mogu mijenjati ili mijenjati?</t>
  </si>
  <si>
    <t>Ima li organizacija dokumentirana načela o tome kako sustavi moraju biti konstruirani kako bi se osigurala sigurnost?</t>
  </si>
  <si>
    <t>1. Je li uspostavljeno sigurno razvojno okruženje?
2. Da li svi projekti na odgovarajući način koriste sigurnosno razvojno okruženje tijekom životnog ciklusa razvoja sustava?</t>
  </si>
  <si>
    <t>1. Gdje je razvoj vanjskih poslova nadgledan?
2. Da li je vanjski razvijen kod podvrgnut sigurnosnoj provjeri prije implementacije?</t>
  </si>
  <si>
    <t>Gdje su sustavi ili aplikacije razvijeni, jesu li oni sigurnosno testirani kao dio razvojnog procesa?</t>
  </si>
  <si>
    <t>Postoji li uspostavljen proces prihvaćanja novih sustava / aplikacija ili nadogradnji u proizvodnju?</t>
  </si>
  <si>
    <t>Testni podaci</t>
  </si>
  <si>
    <t>Zaštita testnih podataka</t>
  </si>
  <si>
    <t>1. Postoji li postupak za odabir testnih podataka?
2. Jesu li testni podaci prikladno zaštićeni?</t>
  </si>
  <si>
    <t>Odnosi s dobavljačima</t>
  </si>
  <si>
    <t>Informacijska sigurnost u odnosu s dobavljačima</t>
  </si>
  <si>
    <t>ICT lanac opskrbe</t>
  </si>
  <si>
    <t>1. Je li informacijska sigurnost uključena u ugovore uspostavljene s dobavljačima i pružateljima usluga?
2. Postoji li pristup upravljanju rizicima za odnose s dobavljačima na razini cijele organizacije?</t>
  </si>
  <si>
    <t>1. Jesu li dobavljači opremljeni dokumentiranim sigurnosnim zahtjevima?
2. Da li se pristup dobavljača informacijskoj imovini i infrastrukturi kontrolira i nadzire?</t>
  </si>
  <si>
    <t>Uključuju li sporazumi dobavljača zahtjeve za rješavanje pitanja informacijske sigurnosti unutar opskrbnog lanca usluga i proizvoda?</t>
  </si>
  <si>
    <t>Upravljanje pružanjem usluga dobavljača</t>
  </si>
  <si>
    <t>Jesu li dobavljači podložni redovitom pregledu i reviziji?</t>
  </si>
  <si>
    <t>Jesu li promjene u pružanju usluga podložne procesu upravljanja koji uključuje sigurnost i procjenu rizika?</t>
  </si>
  <si>
    <t>Upravljanje informacijskim sigurnosnim incidentima</t>
  </si>
  <si>
    <t>Upravljanje incidentima i poboljšanjima informacijske sigurnosti</t>
  </si>
  <si>
    <t>Odgovornosti i postupci</t>
  </si>
  <si>
    <t>Izvještavanje o slabostima informacijske sigurnosti</t>
  </si>
  <si>
    <t>Procjena i odluka o događajima informacijske sigurnosti</t>
  </si>
  <si>
    <t>Odgovor na incidente informacijske sigurnosti</t>
  </si>
  <si>
    <t>Učenje iz sigurnosnih incidenata</t>
  </si>
  <si>
    <t>Prikupljanje dokaza</t>
  </si>
  <si>
    <t>Jesu li odgovornosti za upravljanje jasno identificirane i dokumentirane u procesima upravljanja incidentima?</t>
  </si>
  <si>
    <t>1. Postoji li postupak za pravodobno izvješćivanje o događajima informacijske sigurnosti?
2. Postoji li postupak za preispitivanje i djelovanje na prijavljenim događajima informacijske sigurnosti?</t>
  </si>
  <si>
    <t>1. Postoji li postupak za izvješćivanje o identificiranim slabostima informacijske sigurnosti?
2. Je li ovaj proces široko komuniciran?
3. Postoji li postupak za pravovremeno pregledavanje i adresiranje izvješća?</t>
  </si>
  <si>
    <t>Postoji li proces odgovora na incidente koji odražava klasifikaciju i ozbiljnost incidenata sigurnosne sigurnosti?</t>
  </si>
  <si>
    <t>Postoji li proces ili okvir koji omogućuje organizaciji da uči iz incidenata informacijske sigurnosti i da smanji utjecaj / vjerojatnost budućih događaja?</t>
  </si>
  <si>
    <t xml:space="preserve">1. Postoji li politika spremnosti na forenziku? 
2. U slučaju incidenta informacijske sigurnosti prikupljaju li se relevantni podaci na način koji omogućuje korištenje istih kao dokaza? </t>
  </si>
  <si>
    <t>Aspekti informacijske sigurnosti upravljanja kontinuitetom poslovanja</t>
  </si>
  <si>
    <t>Kontinuitet informacijske sigurnosti</t>
  </si>
  <si>
    <t>Planiranje kontinuiteta informacijske sigurnosti</t>
  </si>
  <si>
    <t>Implementacija kontinuiteta informacijske sigurnosti</t>
  </si>
  <si>
    <t>Provjeriti, pregledati i ocijeniti kontinuitet informacijske sigurnosti</t>
  </si>
  <si>
    <t>Je li informacijska sigurnost uključena u planove kontinuiteta organizacije?</t>
  </si>
  <si>
    <t>Da li je funkcija informacijske sigurnosti organizacije dokumentirala, provodila i održavala procese za održavanje kontinuiteta usluga tijekom nepovoljne situacije?</t>
  </si>
  <si>
    <t>Jesu li planovi kontinuiteta validirani i provjereni u redovitim intervalima?</t>
  </si>
  <si>
    <t>Usklađenost</t>
  </si>
  <si>
    <t>Poštivanje zakonskih i ugovornih zahtjeva</t>
  </si>
  <si>
    <t>Identifikacija važećih zakona i ugovornih zahtjeva</t>
  </si>
  <si>
    <t>Prava intelektualnog vlasništva</t>
  </si>
  <si>
    <t>Zaštita zapisa</t>
  </si>
  <si>
    <t>Privatnost i zaštita osobnih podataka</t>
  </si>
  <si>
    <t>Regulacija kriptografskih kontrola</t>
  </si>
  <si>
    <t>1. Da li organizacija vodi evidenciju o svim pravima intelektualnog vlasništva i korištenju vlasničkih softverskih proizvoda?
2. Da li organizacija prati korištenje nelicenciranog softvera?</t>
  </si>
  <si>
    <t>Jesu li zapisi zaštićeni od gubitka, uništenja, krivotvorenja i neovlaštenog pristupa ili oslobađanja u skladu sa zakonskim, regulatornim, ugovornim i poslovnim zahtjevima?</t>
  </si>
  <si>
    <t>1. Jesu li osobni podaci identificirani i prikladno klasificirani?
2. Jesu li osobni podaci zaštićeni u skladu s odgovarajućim propisima?</t>
  </si>
  <si>
    <t>Jesu li kriptografske kontrole zaštićene u skladu sa svim relevantnim ugovorima, zakonima i propisima?</t>
  </si>
  <si>
    <t>Pregledi informacijske sigurnosti</t>
  </si>
  <si>
    <t>Nezavisni pregled informacijske sigurnosti</t>
  </si>
  <si>
    <t>Poštivanje sigurnosnih politika i standarda</t>
  </si>
  <si>
    <t>Pregled tehničke usklađenosti</t>
  </si>
  <si>
    <t>1. Da li je organizacijski pristup upravljanju informacijskom sigurnošću predmetom redovite neovisne ocjene?
2. Je li provedba sigurnosnih kontrola podložna redovitom neovisnom pregledu?</t>
  </si>
  <si>
    <t>1. Da li organizacija upućuje menadžere da redovito pregledavaju usklađenost s politikom i procedurama unutar područja odgovornosti?
2. Održavaju li se zapisi tih pregleda?</t>
  </si>
  <si>
    <t>Provodi li organizacija redovito tehničke preglede svojih informacijskih sustava?</t>
  </si>
  <si>
    <t>1. Da
2. Da
3. Da, nalaze se na serveru Tvrtke</t>
  </si>
  <si>
    <t>Ne, nije primjenjivo na našu organizaciju</t>
  </si>
  <si>
    <t xml:space="preserve">1. Da, definirano pravilnikom 
2.Da, definirano pravilnikom </t>
  </si>
  <si>
    <t>Da, definirano pravlinkom, edukacija je odrađena</t>
  </si>
  <si>
    <t>1. Da
2. Da</t>
  </si>
  <si>
    <t xml:space="preserve">Ok, dokumentirano </t>
  </si>
  <si>
    <t>Ne postoji, nije potrebno za organizaciju naše veličine</t>
  </si>
  <si>
    <t>1. Postoji procedura
2. Procedura je temeljena na poslovnim zahtjevima
3. Da, održana je edukacija, dokumentacija je dostupna na serveru Tvrtke</t>
  </si>
  <si>
    <t>Da, procedura</t>
  </si>
  <si>
    <t>Da, pravilnik</t>
  </si>
  <si>
    <t>1. Da, definirano je pravilnikom
2. Da, odrađena je dokumentacija, pravilnik je dostupan na serveru</t>
  </si>
  <si>
    <t xml:space="preserve">1. Jesu li sustavi zaporki interaktivni?
2. Jesu li zahtjevane složene zaporke? </t>
  </si>
  <si>
    <t>1. Da
2. Da, definirano pravilnikom</t>
  </si>
  <si>
    <t>Da, primjenjivo je kroz kontrole pristupa jer samo administrator može imati to pravo</t>
  </si>
  <si>
    <t>Upotreba ključeva</t>
  </si>
  <si>
    <t>Fizičke kontrole ulaza</t>
  </si>
  <si>
    <t>1. Da, prodručje serverskog ormara
2. Jesu</t>
  </si>
  <si>
    <t>Da, serverski ormar je pod ključem</t>
  </si>
  <si>
    <t>1. Da, primjereno našoj organizaciji
2. Da, definirano pravilnikom</t>
  </si>
  <si>
    <t>1. Da, u mjeri primjerenoj našoj organizaciji</t>
  </si>
  <si>
    <t xml:space="preserve">1. Postoji li politika zaštite imovine izvan lokacije?
2. Je su li ta pravila široko priopćena? </t>
  </si>
  <si>
    <t>1. Postoji li politika čistog stola / čistog zaslona?
2. Je li to dobro provedeno?</t>
  </si>
  <si>
    <t>1. Da, pravilnik  - obaveza zaključavanja računala
2. Da, automatski log off</t>
  </si>
  <si>
    <t>1. Da, pravilnik
2. Da</t>
  </si>
  <si>
    <t>1. Definirano u okviru pravilnika
2. Da
3. Definirano u okviru pravilnika
4. Da</t>
  </si>
  <si>
    <t>Da</t>
  </si>
  <si>
    <t>Da, pokriveno pravilnikom</t>
  </si>
  <si>
    <t>Ne, nije primjenjivo</t>
  </si>
  <si>
    <t>Rješavanje sigurnosti unutar ugovora dobavljača</t>
  </si>
  <si>
    <t>Praćenje i pregled usluga dobavljača</t>
  </si>
  <si>
    <t>Da, praćenje i vrednovanje dobavljača xls.</t>
  </si>
  <si>
    <t>Upravljanje promjenama usluga dobavljača</t>
  </si>
  <si>
    <t>Da, BCP</t>
  </si>
  <si>
    <t>Izvješćivanje o događajima informacijske sigurnosti</t>
  </si>
  <si>
    <t>Ne, nije promjenjivo</t>
  </si>
  <si>
    <t>1. Postoji li politika koja uređuje klasifikaciju informacija?
2. Postoji li procedura kojim se sve informacije mogu prikladno klasificirati?</t>
  </si>
  <si>
    <t>Postoji li procedura za osiguravanje odgovarajuće klasifikacije podataka na svakoj imovini?</t>
  </si>
  <si>
    <t>1. Postoji li procedura za rukovanje klasifikacijom podataka?
2. Jesu li korisnici informacijske imovine upoznati s ovim postupkom?</t>
  </si>
  <si>
    <t>Jesu li mjesta i uređaji za logiranje zaštićeni od manipulacije i neovlaštenog pristupa?</t>
  </si>
  <si>
    <t>Jesu li svi satovi unutar organizacije sinkronizirani?</t>
  </si>
  <si>
    <t xml:space="preserve">Da li se održavaju i redovito pregledavaju odgovarajući logovi događaja? </t>
  </si>
  <si>
    <t xml:space="preserve">
1. Postoji li dokumentirani postupak za prestanak ili promjenu radnih obveza?
2. Jesu li zaposlenici ili ugovaratelji obaviješteni o bilo kakvim dužnostima u vezi sa sigurnošću informacija zbog promjene posla
3. Je li organizacija sposobna provoditi poštivanje svih dužnosti kod promjene posla/zaposlenja?</t>
  </si>
  <si>
    <t>Postoji li procedura kojom se osigurava ispravna procjena i klasifikacija događaja informacijske sigurnosti?</t>
  </si>
  <si>
    <t>1. Je li organizacija identificirala i dokumentirala sve relevantne zakonske, regulatorne ili ugovorne zahtjeve vezane uz sigurnost?
2. Je li usklađenost dokumentirana?</t>
  </si>
  <si>
    <t>1. Revizije dokumenata definirati će se u okviru ISO 9001 priručniku. 
2. Da, jednom godišnje
3. Da, napravljena je revizija inicijalnog dokumenta koji je usklađen s potrebama Tvrtke i promljenjenim okolnostima</t>
  </si>
  <si>
    <t>Da definirane su u Pravilniku o primjerenom korištenju IS-a</t>
  </si>
  <si>
    <t>Ne, Tvrtka ne primjenjuje projektni menadžment u poslovanju</t>
  </si>
  <si>
    <t>1. Postoji li politika o mobilnim uređajima? 
2. Ima li politika odobrenje uprave? 
3. Da li dokument sadrži pravila i rješava dodatne rizike od korištenja mobilnih uređaja (npr. Krađa imovine, korištenje otvorenih bežičnih pristupnih točaka itd.)</t>
  </si>
  <si>
    <t>1. Da, sa djelatnicima, sa trećim stranama ne jer nema rizika za poslovanje
2. Da, oni koji su potrebni imati i gdje je to nužno</t>
  </si>
  <si>
    <t>Da, djelatnici što je definirano pravlinkom i edukacija je odrađena a korisnici treće samo tamo gdje je nužno potrebno</t>
  </si>
  <si>
    <t>1. Dodati
2. Da djelatnici i djelomično treće strane gdje je potrebno
3. Da</t>
  </si>
  <si>
    <t>Da, razdvojene su. Definiran je voditelj sigurnosti informacijskog  sustava, kao i ostale osobe u Pravilniku o primjerenom korištenju informacijskim sustavom</t>
  </si>
  <si>
    <t>1. Da, u okviru Pravilnika o primjerenom korištenju informacijskim sustavom
2. Da
3. Da</t>
  </si>
  <si>
    <t>1. U okviru Pravilnika o primjerenom korištenju informacijskim sustavom
2. Da
3. Da
4. Da, kroz edukaciju o informacijskoj sigurnosti</t>
  </si>
  <si>
    <t>1. Da definirano Pravilnikom o primjerenom korištenju informacijskim sustavom
2. Da definirano Pravilnikom o primjerenom korištenju informacijskim sustavom</t>
  </si>
  <si>
    <t>1. Da definirano Pravilnikom o primjerenom korištenju informacijskim sustavom
2. Ne postoji zasebna procedura van Pravilnka i Tvrtka smatra da nije potrebna</t>
  </si>
  <si>
    <t>1. Da definirano Pravilnikom o primjerenom korištenju informacijskim sustavom
2. Da</t>
  </si>
  <si>
    <t>Osiguravanje korisničkog pristupa</t>
  </si>
  <si>
    <t>Da, prema proceduri.</t>
  </si>
  <si>
    <t>Ne, ne postoji i u ovom trenutku nije potrebno</t>
  </si>
  <si>
    <t>Ne, nije potrebno</t>
  </si>
  <si>
    <t>1. Da, Serverski ormar
2. Da, Pravilnikom
3. Da</t>
  </si>
  <si>
    <t>Da, nije primjenjivo na našu organizaciju</t>
  </si>
  <si>
    <t>Sigurnost opreme i imovine izvan poslovnih prostora</t>
  </si>
  <si>
    <t>Instalacija softvera na operativne sustave</t>
  </si>
  <si>
    <t>1. Da
2. Da
3. Da</t>
  </si>
  <si>
    <t>1. Da, pravilnikom 
2. Nije dokumentirano</t>
  </si>
  <si>
    <t>Politika informacijske sigurnosti za odnose s dobavljačima</t>
  </si>
  <si>
    <t xml:space="preserve">Da, Pravilnik </t>
  </si>
  <si>
    <t>Da, Pravilnik</t>
  </si>
  <si>
    <t>Redundancije</t>
  </si>
  <si>
    <t>Ne, nije definirana posebna procedura u ovom trenutku, a u Pravilniku je opisan skraćeni postupak.</t>
  </si>
  <si>
    <t>1. Da, u okviru Pravilnika o primjerenom korištenju informacijskim sustavom
2. Ne postoji zaseban proces, objašnjeno u okviru Pravilnika o primjerenom korisštenju informacijskim sustavom
3. Da</t>
  </si>
  <si>
    <t>Postoji li formalni postupak kojim se uređuje uklanjanje prijenosnih medija?</t>
  </si>
  <si>
    <t>Da, u okviru Pravilnika o primjerenom korištenju IS-a</t>
  </si>
  <si>
    <t>1. Da, definirano u okvirut Pravilnika
2. Da, definirano u okvirut Pravilnika</t>
  </si>
  <si>
    <t>1. Da, definirano kroz Pravilnik
2. Da, definirano kroz Pravilnik</t>
  </si>
  <si>
    <t>Da, postoji procedura</t>
  </si>
  <si>
    <t>1. Jesu li uspostavljeni procesi otkrivanje zlonamjernog softvera?
2. Jesu li uspostavljeni postupci koji sprječavaju širenje zlonamjernog softvera?
3. Ima li organizacija proceduru i sposobnost oporavka od zaraze zlonamjernim softverom?</t>
  </si>
  <si>
    <t>Da; postoji plan kopiranja važnih logova na cloud lokaciju</t>
  </si>
  <si>
    <t>1. Da
2. Da, osigurava</t>
  </si>
  <si>
    <t>1. Da, definirano Pravilnikom
2. Ne, u planu je to prenijeti na jednog zaposlenika
3. Ne</t>
  </si>
  <si>
    <t>1. Da, u mjeri koja je primjerena organizaciji
2. Da, definirano Priručnikom 9001
3. Da</t>
  </si>
  <si>
    <t>Ne, nije primjenjivo na organizaciju</t>
  </si>
  <si>
    <t>1. Da, definirano je pravilnikom
2. Da
3. Da, definirano je pravilnikom</t>
  </si>
  <si>
    <t>Predviđeno planom</t>
  </si>
  <si>
    <t>Imaju li uređaji za obradu podataka dovoljno redundancije kako bi zadovoljile zahtjeve dostupnosti organizacije?</t>
  </si>
  <si>
    <t>Dostupnost uređaja za obradu podataka</t>
  </si>
  <si>
    <t>1. Da, definirano je pravilinkom
2. Da, podložna je</t>
  </si>
  <si>
    <t>1. Postoji li dokumentacija o tome kada i od koga će se uspostaviti kontakt s nadležnim tijelima (provedba zakona itd.)? 
2. Postoji li proces koji detaljno opisuje kako i kada je kontakt potreban? 
3. Postoji li procedura za rutinsko kontaktiranje i razmjenu obavještajnih podataka?</t>
  </si>
  <si>
    <t>1. Da, u slučaju sigurnosnih incidenata; definirano u Pravilniku o primjerenom korištenju informacijskim sustavom
2. Da, u slučaju sigurnosnih incidenata
3. Ne, procedura nije potrebna</t>
  </si>
  <si>
    <t>Comments</t>
  </si>
  <si>
    <t>KONTROLNA LISTA USKLAĐENOSTI</t>
  </si>
  <si>
    <t xml:space="preserve">1. Da, postoji UPS 
2. Testiranje se provodi </t>
  </si>
  <si>
    <t>Da, dio je Pravilnika o primjerenom upravljanju informacijskim sustavom</t>
  </si>
  <si>
    <t xml:space="preserve">Proces je dokumentiran i provodi se u praksi </t>
  </si>
  <si>
    <t>1. Proces je formaliziran u uveden u Pravilnik o primjerenom upravljanju informacijskim sustavom
2. Uprava je uvela uvođenje potvrde o nekažnjavanju od odgovarajućeg upravnog tijela
3. Da
4. Za rukovodeće strukture uvest će se potvrda o nekažnjavanju.</t>
  </si>
  <si>
    <t>1. Da u mjeri primjerenoj našoj organizaciji
2. Dokumentirani su i praksi se primjenjuju</t>
  </si>
  <si>
    <t>1. Da, Tvrtka je definirala Pravilnik o disciplinskoj odgovornosti. 
2. Da, Svi zaposlenici su potpisali izjavu o povjerljivosti koja definira pokretanje disciplinskog postupka</t>
  </si>
  <si>
    <t>1. Da
2. Da
3. Da, iako ne postoji formalna procedura;</t>
  </si>
  <si>
    <t>1. Definirano u okviru pravilnika 
2. Dedfinirano pravilnikom o kontinuitetu poslovanja</t>
  </si>
  <si>
    <t>1. U ugovorima su definirani i aspekti sigurnosnih zahtjeva 
2. Da, nadzire se fizički pristup vanjskog IT-a serverskom ormaru</t>
  </si>
  <si>
    <t>Tvrtka je napravila reviziju ugovora u kojima su definirani i sigurnosni aspekti</t>
  </si>
  <si>
    <t>Postoji formalizirani proces ubačen u Pravilnik o primjerenom upravljanju informacijskim sustavom</t>
  </si>
  <si>
    <t>1. Da, dokumentirano u okviru Pravilinika i adekvatno dokumentirano
2. Ne</t>
  </si>
  <si>
    <t>Da, u ugovore s dobavljačima s unesene ili aneksirane klauzule zaštite osobnih podataka</t>
  </si>
  <si>
    <t>Da, Zapisi su sačuvani od gubitka, uništenja, krivotvorenja i neovlaštenog pristupa. Samo admin ima pristup backupu.</t>
  </si>
  <si>
    <t>Organizacija ima ad-hoc pristup tehničkim pregledima iako je pravilnikom propisano jednom godišnje</t>
  </si>
  <si>
    <t>Organizacija bi trebala uvesti nezavisne redovite preglede svojih informacijskih sustava</t>
  </si>
  <si>
    <t>1. Da, definirana pravilnikom
2. Da, predviđeno je pravilnikom, ali nije bilo potrebe za poduzimanje forenzičkih mjera.</t>
  </si>
  <si>
    <t>Definiran pravilnikom, dostavljena tablica s popisanim incidentima i njihovim načinom rješavanja.</t>
  </si>
  <si>
    <t>Postupak i dalje obavlja IT administrator i tvrtka u ovom trenutku nema zamjenu.</t>
  </si>
  <si>
    <t>Tvrtka je pokušala uključiti Opće uvjete HT-a u ugovor, međutim bezuspješno</t>
  </si>
  <si>
    <t>Dostavljeni primjerci ugovora sa tvrtkama:  Mailsolutions, Sarda, HT . Tvrtka nema poslovnu snagu uključivanja verzija Općih uvjeta HT-a u ugovor. Unatoč tome, tvrtka treba iznaći načina kako uključiti Opće uvjete u sam ugovor.</t>
  </si>
  <si>
    <t>Dostavljeni primjerci ugovora sa tvrtkama:  Mailsolutions, Sarda, HT. Tvrtka nema mogućnost uključivanja verzija Općih uvjeta HT-a u ugovor. Unatoč tome, tvrtka treba iznaći načina kako uključiti Opće uvjete u sam ugovor</t>
  </si>
  <si>
    <t>Ne postoji zasebna politka, objašnjeno u okviru Pravilnika o primjerenom korištenju informacijskim sustavom. Tvrtka koristi kriptografske kontrole za VPN pristup</t>
  </si>
  <si>
    <t>Ne postoji zasebna politka, objašnjeno u okviru Pravilnika o primjerenom korištenju informacijskim sustavom. Kriptografski ključevi se generiraju i koriste za izdavanje certifikata za VPN</t>
  </si>
  <si>
    <t>1. Da, definirano priručnikom o kvaliteti
2 Da, u samim procedurama zapisani su verzije i promjene</t>
  </si>
  <si>
    <t>Broj nesukladnosti</t>
  </si>
  <si>
    <t>Satovi su sinkronizirani</t>
  </si>
  <si>
    <t>Ukupno</t>
  </si>
  <si>
    <t>Boundary values</t>
  </si>
  <si>
    <t>Boundary 1</t>
  </si>
  <si>
    <t>Boundary 2</t>
  </si>
  <si>
    <t>Boundary 3</t>
  </si>
  <si>
    <t>Chart data</t>
  </si>
  <si>
    <t>100%</t>
  </si>
  <si>
    <t>&gt;=75 &amp; &lt; 100%</t>
  </si>
  <si>
    <t>&gt;=25% &amp; &lt; 75%</t>
  </si>
  <si>
    <t>&lt; 25%</t>
  </si>
  <si>
    <t>Tvrtka je razdvojila testno i razvojno okruženje</t>
  </si>
  <si>
    <t xml:space="preserve">Da, dopisano u izjavi kod preuzimanja/zaduživanja imovine, međutim, revizor nije pronašao nikakve dokaze da organizacijsku imovinu vraćaju zaposlenici koji napuštaju organizaciju </t>
  </si>
  <si>
    <t>Iako je proces minimalno formaliziran i ubačen u Pravilnik o primjerenom upravljanju informacijskim sustavom nije do kraja implementiran u poslovanje. S obzirom da se oprema nabavlja preko telekom providera smanjen je rizik no svejedno je potrebno formalizirati ovaj proces.</t>
  </si>
  <si>
    <t>Tvrtka smatra da ovo ne redstavlja rizik za poslovanje</t>
  </si>
  <si>
    <t>Tvrtka je formalizirala screening proces što je ubačeno u Pravilnik o primjerenom upravljanju informacijskim sustavom, međutim u dokumentu Praćenje IT odstupanja nije niti naknadno evidentiran dolazak novih djelatnika npr. Natalija Štrokač a niti primjena formaliziranog procesa. Iako je u ponovljenom razgovoru tijekom audita pojašnjeno kako se procedura provodi, ne postoje formalizirani izvještaji koji bi potvrdili kako se postupak provodi prilikom svakog zapošljavanja.</t>
  </si>
  <si>
    <t>Penetracijsko testiranje obaljeno od strane grupe</t>
  </si>
  <si>
    <t xml:space="preserve">Izradio: 
</t>
  </si>
  <si>
    <t>Izdanje/datum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</si>
</sst>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Tahoma"/>
      <family val="2"/>
      <charset val="238"/>
    </font>
    <font>
      <b/>
      <sz val="14"/>
      <name val="Tahoma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9" tint="-0.499984740745262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9" tint="-0.499984740745262"/>
      </right>
      <top style="thin">
        <color theme="1"/>
      </top>
      <bottom style="thin">
        <color theme="1"/>
      </bottom>
      <diagonal/>
    </border>
    <border>
      <left style="thick">
        <color theme="9" tint="-0.499984740745262"/>
      </left>
      <right style="thin">
        <color theme="1"/>
      </right>
      <top style="thin">
        <color theme="1"/>
      </top>
      <bottom style="thick">
        <color theme="9" tint="-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9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ck">
        <color theme="9" tint="-0.499984740745262"/>
      </left>
      <right/>
      <top/>
      <bottom/>
      <diagonal/>
    </border>
    <border>
      <left style="thick">
        <color theme="9" tint="-0.499984740745262"/>
      </left>
      <right/>
      <top/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ck">
        <color theme="9" tint="-0.499984740745262"/>
      </right>
      <top/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ck">
        <color theme="9" tint="-0.499984740745262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1" applyFont="1"/>
    <xf numFmtId="0" fontId="7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9" fontId="0" fillId="0" borderId="0" xfId="1" applyFont="1" applyAlignment="1">
      <alignment vertical="center"/>
    </xf>
    <xf numFmtId="0" fontId="0" fillId="0" borderId="3" xfId="0" applyBorder="1" applyAlignment="1" applyProtection="1">
      <alignment vertical="center" wrapText="1"/>
      <protection locked="0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9" fontId="6" fillId="5" borderId="4" xfId="1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9" fontId="0" fillId="0" borderId="0" xfId="1" applyFont="1" applyBorder="1" applyAlignment="1" applyProtection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wrapText="1"/>
    </xf>
    <xf numFmtId="0" fontId="11" fillId="0" borderId="11" xfId="4"/>
    <xf numFmtId="0" fontId="11" fillId="0" borderId="11" xfId="4" applyAlignment="1">
      <alignment wrapText="1"/>
    </xf>
    <xf numFmtId="0" fontId="0" fillId="0" borderId="0" xfId="0" applyAlignment="1">
      <alignment vertical="top" wrapText="1"/>
    </xf>
    <xf numFmtId="0" fontId="11" fillId="0" borderId="11" xfId="4" applyAlignment="1">
      <alignment vertical="top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wrapText="1"/>
    </xf>
    <xf numFmtId="0" fontId="16" fillId="0" borderId="3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>
      <alignment vertical="center" wrapText="1"/>
    </xf>
    <xf numFmtId="1" fontId="0" fillId="0" borderId="0" xfId="0" applyNumberFormat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4" xfId="0" quotePrefix="1" applyFont="1" applyFill="1" applyBorder="1" applyAlignment="1">
      <alignment horizontal="center" vertical="center"/>
    </xf>
    <xf numFmtId="0" fontId="9" fillId="0" borderId="9" xfId="2" applyAlignment="1">
      <alignment horizontal="center" wrapText="1"/>
    </xf>
    <xf numFmtId="16" fontId="14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 wrapText="1"/>
    </xf>
    <xf numFmtId="0" fontId="3" fillId="6" borderId="1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/>
    </xf>
    <xf numFmtId="0" fontId="3" fillId="6" borderId="12" xfId="0" applyFont="1" applyFill="1" applyBorder="1" applyAlignment="1">
      <alignment horizontal="left" vertical="center"/>
    </xf>
    <xf numFmtId="0" fontId="3" fillId="6" borderId="28" xfId="0" applyFont="1" applyFill="1" applyBorder="1" applyAlignment="1">
      <alignment horizontal="left" vertical="center" wrapText="1"/>
    </xf>
    <xf numFmtId="0" fontId="3" fillId="6" borderId="29" xfId="0" applyFont="1" applyFill="1" applyBorder="1" applyAlignment="1">
      <alignment horizontal="left" vertical="center" wrapText="1"/>
    </xf>
    <xf numFmtId="0" fontId="3" fillId="6" borderId="30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0" fillId="0" borderId="10" xfId="3" applyAlignment="1">
      <alignment horizontal="center" wrapText="1"/>
    </xf>
  </cellXfs>
  <cellStyles count="5">
    <cellStyle name="Heading 1" xfId="2" builtinId="16"/>
    <cellStyle name="Heading 2" xfId="3" builtinId="17"/>
    <cellStyle name="Heading 3" xfId="4" builtinId="18"/>
    <cellStyle name="Normal" xfId="0" builtinId="0"/>
    <cellStyle name="Percent" xfId="1" builtinId="5"/>
  </cellStyles>
  <dxfs count="159"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 tint="0.39994506668294322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 tint="0.39994506668294322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 tint="0.39994506668294322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alcChain" Target="calcChain.xml"/><Relationship Id="rId5" Type="http://schemas.openxmlformats.org/officeDocument/2006/relationships/worksheet" Target="worksheets/sheet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Compliance Status - By Section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001"/>
        </a:p>
      </c:txPr>
    </c:title>
    <c:autoTitleDeleted val="0"/>
    <c:plotArea>
      <c:layout>
        <c:manualLayout>
          <c:layoutTarget val="inner"/>
          <c:xMode val="edge"/>
          <c:yMode val="edge"/>
          <c:x val="0.11396557972316357"/>
          <c:y val="0.10267853153022168"/>
          <c:w val="0.85017996523888772"/>
          <c:h val="0.322245572855756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'Usklađenost po dijelu'!$C$1</c:f>
              <c:strCache>
                <c:ptCount val="1"/>
                <c:pt idx="0">
                  <c:v>Status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'Usklađenost po dijelu'!$A$2:$B$15</c:f>
              <c:multiLvlStrCache>
                <c:ptCount val="14"/>
                <c:lvl>
                  <c:pt idx="0">
                    <c:v>Information Security Policies</c:v>
                  </c:pt>
                  <c:pt idx="1">
                    <c:v>Organisation of information security</c:v>
                  </c:pt>
                  <c:pt idx="2">
                    <c:v>Human resources security</c:v>
                  </c:pt>
                  <c:pt idx="3">
                    <c:v>Asset management</c:v>
                  </c:pt>
                  <c:pt idx="4">
                    <c:v>Access control</c:v>
                  </c:pt>
                  <c:pt idx="5">
                    <c:v>Cryptography</c:v>
                  </c:pt>
                  <c:pt idx="6">
                    <c:v>Physical and environmental security</c:v>
                  </c:pt>
                  <c:pt idx="7">
                    <c:v>Operations security</c:v>
                  </c:pt>
                  <c:pt idx="8">
                    <c:v>Communications security</c:v>
                  </c:pt>
                  <c:pt idx="9">
                    <c:v>System acquisition, development and maintenance</c:v>
                  </c:pt>
                  <c:pt idx="10">
                    <c:v>Supplier relationships</c:v>
                  </c:pt>
                  <c:pt idx="11">
                    <c:v>Information security incident management</c:v>
                  </c:pt>
                  <c:pt idx="12">
                    <c:v>Information security aspects of business continuity management</c:v>
                  </c:pt>
                  <c:pt idx="13">
                    <c:v>Compliance</c:v>
                  </c:pt>
                </c:lvl>
                <c:lvl>
                  <c:pt idx="0">
                    <c:v>A.5</c:v>
                  </c:pt>
                  <c:pt idx="1">
                    <c:v>A.6</c:v>
                  </c:pt>
                  <c:pt idx="2">
                    <c:v>A.7</c:v>
                  </c:pt>
                  <c:pt idx="3">
                    <c:v>A.8</c:v>
                  </c:pt>
                  <c:pt idx="4">
                    <c:v>A.9</c:v>
                  </c:pt>
                  <c:pt idx="5">
                    <c:v>A.10</c:v>
                  </c:pt>
                  <c:pt idx="6">
                    <c:v>A.11</c:v>
                  </c:pt>
                  <c:pt idx="7">
                    <c:v>A.12</c:v>
                  </c:pt>
                  <c:pt idx="8">
                    <c:v>A.13</c:v>
                  </c:pt>
                  <c:pt idx="9">
                    <c:v>A.14</c:v>
                  </c:pt>
                  <c:pt idx="10">
                    <c:v>A.15</c:v>
                  </c:pt>
                  <c:pt idx="11">
                    <c:v>A.16</c:v>
                  </c:pt>
                  <c:pt idx="12">
                    <c:v>A.17</c:v>
                  </c:pt>
                  <c:pt idx="13">
                    <c:v>A.18</c:v>
                  </c:pt>
                </c:lvl>
              </c:multiLvlStrCache>
            </c:multiLvlStrRef>
          </c:cat>
          <c:val>
            <c:numRef>
              <c:f>'Usklađenost po dijelu'!$C$2:$C$15</c:f>
              <c:numCache>
                <c:formatCode>0%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0.95000000000000007</c:v>
                </c:pt>
                <c:pt idx="3">
                  <c:v>0.99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0.9285714285714286</c:v>
                </c:pt>
                <c:pt idx="9">
                  <c:v>1</c:v>
                </c:pt>
                <c:pt idx="10">
                  <c:v>0.98000000000000009</c:v>
                </c:pt>
                <c:pt idx="11">
                  <c:v>1</c:v>
                </c:pt>
                <c:pt idx="12">
                  <c:v>1</c:v>
                </c:pt>
                <c:pt idx="13">
                  <c:v>0.98750000000000004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A-416C-985D-1FA2C7B55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385616"/>
        <c:axId val="135386176"/>
      </c:barChart>
      <c:catAx>
        <c:axId val="13538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001"/>
          </a:p>
        </c:txPr>
        <c:crossAx val="135386176"/>
        <c:crosses val="autoZero"/>
        <c:auto val="1"/>
        <c:lblAlgn val="ctr"/>
        <c:lblOffset val="100"/>
        <c:noMultiLvlLbl val="0"/>
      </c:catAx>
      <c:valAx>
        <c:axId val="135386176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001"/>
          </a:p>
        </c:txPr>
        <c:crossAx val="135385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001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Compliance Status - By Control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001"/>
        </a:p>
      </c:txPr>
    </c:title>
    <c:autoTitleDeleted val="0"/>
    <c:plotArea>
      <c:layout>
        <c:manualLayout>
          <c:layoutTarget val="inner"/>
          <c:xMode val="edge"/>
          <c:yMode val="edge"/>
          <c:x val="9.3933351042708904E-2"/>
          <c:y val="0.11753021457485952"/>
          <c:w val="0.89863539059092212"/>
          <c:h val="0.362274635767621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'Usklađenost po kontroli'!$C$1</c:f>
              <c:strCache>
                <c:ptCount val="1"/>
                <c:pt idx="0">
                  <c:v>Status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'Usklađenost po kontroli'!$B$2:$B$36</c:f>
              <c:strCache>
                <c:ptCount val="35"/>
                <c:pt idx="0">
                  <c:v>Management direction for information security</c:v>
                </c:pt>
                <c:pt idx="1">
                  <c:v>Internal Organisation</c:v>
                </c:pt>
                <c:pt idx="2">
                  <c:v>Mobile devices and teleworking</c:v>
                </c:pt>
                <c:pt idx="3">
                  <c:v>Prior to employment</c:v>
                </c:pt>
                <c:pt idx="4">
                  <c:v>During employment</c:v>
                </c:pt>
                <c:pt idx="5">
                  <c:v>Termination and change of employment</c:v>
                </c:pt>
                <c:pt idx="6">
                  <c:v>Responibility for assets</c:v>
                </c:pt>
                <c:pt idx="7">
                  <c:v>Information classification</c:v>
                </c:pt>
                <c:pt idx="8">
                  <c:v>Media handling</c:v>
                </c:pt>
                <c:pt idx="9">
                  <c:v>Business requirements for access control</c:v>
                </c:pt>
                <c:pt idx="10">
                  <c:v>User access management</c:v>
                </c:pt>
                <c:pt idx="11">
                  <c:v>User responsibilities</c:v>
                </c:pt>
                <c:pt idx="12">
                  <c:v>System and application access control</c:v>
                </c:pt>
                <c:pt idx="13">
                  <c:v>Crypographic controls</c:v>
                </c:pt>
                <c:pt idx="14">
                  <c:v>Secure areas</c:v>
                </c:pt>
                <c:pt idx="15">
                  <c:v>Equipment</c:v>
                </c:pt>
                <c:pt idx="16">
                  <c:v>Operational procedures and responsibilities</c:v>
                </c:pt>
                <c:pt idx="17">
                  <c:v>Protection from malware</c:v>
                </c:pt>
                <c:pt idx="18">
                  <c:v>Backup</c:v>
                </c:pt>
                <c:pt idx="19">
                  <c:v>Logging and monitoring</c:v>
                </c:pt>
                <c:pt idx="20">
                  <c:v>Control of operational software</c:v>
                </c:pt>
                <c:pt idx="21">
                  <c:v>Technical vulnerability management</c:v>
                </c:pt>
                <c:pt idx="22">
                  <c:v>Information systems audit considerations</c:v>
                </c:pt>
                <c:pt idx="23">
                  <c:v>Network security management</c:v>
                </c:pt>
                <c:pt idx="24">
                  <c:v>Information transfer</c:v>
                </c:pt>
                <c:pt idx="25">
                  <c:v>Security requirements of information systems</c:v>
                </c:pt>
                <c:pt idx="26">
                  <c:v>Security in development and support processes</c:v>
                </c:pt>
                <c:pt idx="27">
                  <c:v>Test data</c:v>
                </c:pt>
                <c:pt idx="28">
                  <c:v>Information security in supplier relationships</c:v>
                </c:pt>
                <c:pt idx="29">
                  <c:v>Supplier service delivery management</c:v>
                </c:pt>
                <c:pt idx="30">
                  <c:v>Management of infosec incidents &amp; improvements</c:v>
                </c:pt>
                <c:pt idx="31">
                  <c:v>Information security continuity</c:v>
                </c:pt>
                <c:pt idx="32">
                  <c:v>Redundancies</c:v>
                </c:pt>
                <c:pt idx="33">
                  <c:v>Compliance with legal and contractual requirements</c:v>
                </c:pt>
                <c:pt idx="34">
                  <c:v>Information security reviews</c:v>
                </c:pt>
              </c:strCache>
            </c:strRef>
          </c:cat>
          <c:val>
            <c:numRef>
              <c:f>'Usklađenost po kontroli'!$C$2:$C$36</c:f>
              <c:numCache>
                <c:formatCode>0%</c:formatCode>
                <c:ptCount val="3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0.85</c:v>
                </c:pt>
                <c:pt idx="4">
                  <c:v>1</c:v>
                </c:pt>
                <c:pt idx="5">
                  <c:v>1</c:v>
                </c:pt>
                <c:pt idx="6">
                  <c:v>0.97499999999999998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0.875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0.96666666666666667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0.96666666666666667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3-4F44-9162-9894AF0A0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388416"/>
        <c:axId val="135388976"/>
      </c:barChart>
      <c:catAx>
        <c:axId val="13538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001"/>
          </a:p>
        </c:txPr>
        <c:crossAx val="135388976"/>
        <c:crosses val="autoZero"/>
        <c:auto val="1"/>
        <c:lblAlgn val="ctr"/>
        <c:lblOffset val="100"/>
        <c:noMultiLvlLbl val="0"/>
      </c:catAx>
      <c:valAx>
        <c:axId val="135388976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001"/>
          </a:p>
        </c:txPr>
        <c:crossAx val="13538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001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Graf usklađenosti po kontroli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001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'Usklađenost po kontroli'!$F$1</c:f>
              <c:strCache>
                <c:ptCount val="1"/>
                <c:pt idx="0">
                  <c:v>&lt; 25%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'Usklađenost po kontroli'!$A$2:$A$36</c:f>
              <c:strCache>
                <c:ptCount val="35"/>
                <c:pt idx="0">
                  <c:v>A.5.1</c:v>
                </c:pt>
                <c:pt idx="1">
                  <c:v>A.6.1</c:v>
                </c:pt>
                <c:pt idx="2">
                  <c:v>A.6.2</c:v>
                </c:pt>
                <c:pt idx="3">
                  <c:v>A.7.1</c:v>
                </c:pt>
                <c:pt idx="4">
                  <c:v>A.7.2</c:v>
                </c:pt>
                <c:pt idx="5">
                  <c:v>A.7.3</c:v>
                </c:pt>
                <c:pt idx="6">
                  <c:v>A.8.1</c:v>
                </c:pt>
                <c:pt idx="7">
                  <c:v>A.8.2</c:v>
                </c:pt>
                <c:pt idx="8">
                  <c:v>A.8.3</c:v>
                </c:pt>
                <c:pt idx="9">
                  <c:v>A.9.1</c:v>
                </c:pt>
                <c:pt idx="10">
                  <c:v>A.9.2</c:v>
                </c:pt>
                <c:pt idx="11">
                  <c:v>A.9.3</c:v>
                </c:pt>
                <c:pt idx="12">
                  <c:v>A.9.4</c:v>
                </c:pt>
                <c:pt idx="13">
                  <c:v>A.10.1</c:v>
                </c:pt>
                <c:pt idx="14">
                  <c:v>A.11.1</c:v>
                </c:pt>
                <c:pt idx="15">
                  <c:v>A.11.2</c:v>
                </c:pt>
                <c:pt idx="16">
                  <c:v>A.12.1</c:v>
                </c:pt>
                <c:pt idx="17">
                  <c:v>A.12.2</c:v>
                </c:pt>
                <c:pt idx="18">
                  <c:v>A.12.3</c:v>
                </c:pt>
                <c:pt idx="19">
                  <c:v>A.12.4</c:v>
                </c:pt>
                <c:pt idx="20">
                  <c:v>A.12.5</c:v>
                </c:pt>
                <c:pt idx="21">
                  <c:v>A.12.6</c:v>
                </c:pt>
                <c:pt idx="22">
                  <c:v>A.12.7</c:v>
                </c:pt>
                <c:pt idx="23">
                  <c:v>A.13.1</c:v>
                </c:pt>
                <c:pt idx="24">
                  <c:v>A.13.2</c:v>
                </c:pt>
                <c:pt idx="25">
                  <c:v>A.14.1</c:v>
                </c:pt>
                <c:pt idx="26">
                  <c:v>A.14.2</c:v>
                </c:pt>
                <c:pt idx="27">
                  <c:v>A.14.3</c:v>
                </c:pt>
                <c:pt idx="28">
                  <c:v>A.15.1</c:v>
                </c:pt>
                <c:pt idx="29">
                  <c:v>A.15.2</c:v>
                </c:pt>
                <c:pt idx="30">
                  <c:v>A.16.1</c:v>
                </c:pt>
                <c:pt idx="31">
                  <c:v>A.17.1</c:v>
                </c:pt>
                <c:pt idx="32">
                  <c:v>A.17.2</c:v>
                </c:pt>
                <c:pt idx="33">
                  <c:v>A.18.1</c:v>
                </c:pt>
                <c:pt idx="34">
                  <c:v>A.18.2</c:v>
                </c:pt>
              </c:strCache>
            </c:strRef>
          </c:cat>
          <c:val>
            <c:numRef>
              <c:f>'Usklađenost po kontroli'!$F$2:$F$36</c:f>
              <c:numCache>
                <c:formatCode>General</c:formatCode>
                <c:ptCount val="3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3E-41E4-8AD3-27DE24F631F7}"/>
            </c:ext>
          </c:extLst>
        </c:ser>
        <c:ser>
          <c:idx val="1"/>
          <c:order val="1"/>
          <c:tx>
            <c:strRef>
              <c:f>'Usklađenost po kontroli'!$G$1</c:f>
              <c:strCache>
                <c:ptCount val="1"/>
                <c:pt idx="0">
                  <c:v>&gt;=25% &amp; &lt; 75%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'Usklađenost po kontroli'!$A$2:$A$36</c:f>
              <c:strCache>
                <c:ptCount val="35"/>
                <c:pt idx="0">
                  <c:v>A.5.1</c:v>
                </c:pt>
                <c:pt idx="1">
                  <c:v>A.6.1</c:v>
                </c:pt>
                <c:pt idx="2">
                  <c:v>A.6.2</c:v>
                </c:pt>
                <c:pt idx="3">
                  <c:v>A.7.1</c:v>
                </c:pt>
                <c:pt idx="4">
                  <c:v>A.7.2</c:v>
                </c:pt>
                <c:pt idx="5">
                  <c:v>A.7.3</c:v>
                </c:pt>
                <c:pt idx="6">
                  <c:v>A.8.1</c:v>
                </c:pt>
                <c:pt idx="7">
                  <c:v>A.8.2</c:v>
                </c:pt>
                <c:pt idx="8">
                  <c:v>A.8.3</c:v>
                </c:pt>
                <c:pt idx="9">
                  <c:v>A.9.1</c:v>
                </c:pt>
                <c:pt idx="10">
                  <c:v>A.9.2</c:v>
                </c:pt>
                <c:pt idx="11">
                  <c:v>A.9.3</c:v>
                </c:pt>
                <c:pt idx="12">
                  <c:v>A.9.4</c:v>
                </c:pt>
                <c:pt idx="13">
                  <c:v>A.10.1</c:v>
                </c:pt>
                <c:pt idx="14">
                  <c:v>A.11.1</c:v>
                </c:pt>
                <c:pt idx="15">
                  <c:v>A.11.2</c:v>
                </c:pt>
                <c:pt idx="16">
                  <c:v>A.12.1</c:v>
                </c:pt>
                <c:pt idx="17">
                  <c:v>A.12.2</c:v>
                </c:pt>
                <c:pt idx="18">
                  <c:v>A.12.3</c:v>
                </c:pt>
                <c:pt idx="19">
                  <c:v>A.12.4</c:v>
                </c:pt>
                <c:pt idx="20">
                  <c:v>A.12.5</c:v>
                </c:pt>
                <c:pt idx="21">
                  <c:v>A.12.6</c:v>
                </c:pt>
                <c:pt idx="22">
                  <c:v>A.12.7</c:v>
                </c:pt>
                <c:pt idx="23">
                  <c:v>A.13.1</c:v>
                </c:pt>
                <c:pt idx="24">
                  <c:v>A.13.2</c:v>
                </c:pt>
                <c:pt idx="25">
                  <c:v>A.14.1</c:v>
                </c:pt>
                <c:pt idx="26">
                  <c:v>A.14.2</c:v>
                </c:pt>
                <c:pt idx="27">
                  <c:v>A.14.3</c:v>
                </c:pt>
                <c:pt idx="28">
                  <c:v>A.15.1</c:v>
                </c:pt>
                <c:pt idx="29">
                  <c:v>A.15.2</c:v>
                </c:pt>
                <c:pt idx="30">
                  <c:v>A.16.1</c:v>
                </c:pt>
                <c:pt idx="31">
                  <c:v>A.17.1</c:v>
                </c:pt>
                <c:pt idx="32">
                  <c:v>A.17.2</c:v>
                </c:pt>
                <c:pt idx="33">
                  <c:v>A.18.1</c:v>
                </c:pt>
                <c:pt idx="34">
                  <c:v>A.18.2</c:v>
                </c:pt>
              </c:strCache>
            </c:strRef>
          </c:cat>
          <c:val>
            <c:numRef>
              <c:f>'Usklađenost po kontroli'!$G$2:$G$36</c:f>
              <c:numCache>
                <c:formatCode>General</c:formatCode>
                <c:ptCount val="3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3E-41E4-8AD3-27DE24F631F7}"/>
            </c:ext>
          </c:extLst>
        </c:ser>
        <c:ser>
          <c:idx val="2"/>
          <c:order val="2"/>
          <c:tx>
            <c:strRef>
              <c:f>'Usklađenost po kontroli'!$H$1</c:f>
              <c:strCache>
                <c:ptCount val="1"/>
                <c:pt idx="0">
                  <c:v>&gt;=75 &amp; &lt; 100%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001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'Usklađenost po kontroli'!$A$2:$A$36</c:f>
              <c:strCache>
                <c:ptCount val="35"/>
                <c:pt idx="0">
                  <c:v>A.5.1</c:v>
                </c:pt>
                <c:pt idx="1">
                  <c:v>A.6.1</c:v>
                </c:pt>
                <c:pt idx="2">
                  <c:v>A.6.2</c:v>
                </c:pt>
                <c:pt idx="3">
                  <c:v>A.7.1</c:v>
                </c:pt>
                <c:pt idx="4">
                  <c:v>A.7.2</c:v>
                </c:pt>
                <c:pt idx="5">
                  <c:v>A.7.3</c:v>
                </c:pt>
                <c:pt idx="6">
                  <c:v>A.8.1</c:v>
                </c:pt>
                <c:pt idx="7">
                  <c:v>A.8.2</c:v>
                </c:pt>
                <c:pt idx="8">
                  <c:v>A.8.3</c:v>
                </c:pt>
                <c:pt idx="9">
                  <c:v>A.9.1</c:v>
                </c:pt>
                <c:pt idx="10">
                  <c:v>A.9.2</c:v>
                </c:pt>
                <c:pt idx="11">
                  <c:v>A.9.3</c:v>
                </c:pt>
                <c:pt idx="12">
                  <c:v>A.9.4</c:v>
                </c:pt>
                <c:pt idx="13">
                  <c:v>A.10.1</c:v>
                </c:pt>
                <c:pt idx="14">
                  <c:v>A.11.1</c:v>
                </c:pt>
                <c:pt idx="15">
                  <c:v>A.11.2</c:v>
                </c:pt>
                <c:pt idx="16">
                  <c:v>A.12.1</c:v>
                </c:pt>
                <c:pt idx="17">
                  <c:v>A.12.2</c:v>
                </c:pt>
                <c:pt idx="18">
                  <c:v>A.12.3</c:v>
                </c:pt>
                <c:pt idx="19">
                  <c:v>A.12.4</c:v>
                </c:pt>
                <c:pt idx="20">
                  <c:v>A.12.5</c:v>
                </c:pt>
                <c:pt idx="21">
                  <c:v>A.12.6</c:v>
                </c:pt>
                <c:pt idx="22">
                  <c:v>A.12.7</c:v>
                </c:pt>
                <c:pt idx="23">
                  <c:v>A.13.1</c:v>
                </c:pt>
                <c:pt idx="24">
                  <c:v>A.13.2</c:v>
                </c:pt>
                <c:pt idx="25">
                  <c:v>A.14.1</c:v>
                </c:pt>
                <c:pt idx="26">
                  <c:v>A.14.2</c:v>
                </c:pt>
                <c:pt idx="27">
                  <c:v>A.14.3</c:v>
                </c:pt>
                <c:pt idx="28">
                  <c:v>A.15.1</c:v>
                </c:pt>
                <c:pt idx="29">
                  <c:v>A.15.2</c:v>
                </c:pt>
                <c:pt idx="30">
                  <c:v>A.16.1</c:v>
                </c:pt>
                <c:pt idx="31">
                  <c:v>A.17.1</c:v>
                </c:pt>
                <c:pt idx="32">
                  <c:v>A.17.2</c:v>
                </c:pt>
                <c:pt idx="33">
                  <c:v>A.18.1</c:v>
                </c:pt>
                <c:pt idx="34">
                  <c:v>A.18.2</c:v>
                </c:pt>
              </c:strCache>
            </c:strRef>
          </c:cat>
          <c:val>
            <c:numRef>
              <c:f>'Usklađenost po kontroli'!$H$2:$H$36</c:f>
              <c:numCache>
                <c:formatCode>General</c:formatCode>
                <c:ptCount val="3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0.85</c:v>
                </c:pt>
                <c:pt idx="4">
                  <c:v>#N/A</c:v>
                </c:pt>
                <c:pt idx="5">
                  <c:v>#N/A</c:v>
                </c:pt>
                <c:pt idx="6">
                  <c:v>0.97499999999999998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0.875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0.96666666666666667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0.96666666666666667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3E-41E4-8AD3-27DE24F631F7}"/>
            </c:ext>
          </c:extLst>
        </c:ser>
        <c:ser>
          <c:idx val="3"/>
          <c:order val="3"/>
          <c:tx>
            <c:strRef>
              <c:f>'Usklađenost po kontroli'!$I$1</c:f>
              <c:strCache>
                <c:ptCount val="1"/>
                <c:pt idx="0">
                  <c:v>100%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'Usklađenost po kontroli'!$A$2:$A$36</c:f>
              <c:strCache>
                <c:ptCount val="35"/>
                <c:pt idx="0">
                  <c:v>A.5.1</c:v>
                </c:pt>
                <c:pt idx="1">
                  <c:v>A.6.1</c:v>
                </c:pt>
                <c:pt idx="2">
                  <c:v>A.6.2</c:v>
                </c:pt>
                <c:pt idx="3">
                  <c:v>A.7.1</c:v>
                </c:pt>
                <c:pt idx="4">
                  <c:v>A.7.2</c:v>
                </c:pt>
                <c:pt idx="5">
                  <c:v>A.7.3</c:v>
                </c:pt>
                <c:pt idx="6">
                  <c:v>A.8.1</c:v>
                </c:pt>
                <c:pt idx="7">
                  <c:v>A.8.2</c:v>
                </c:pt>
                <c:pt idx="8">
                  <c:v>A.8.3</c:v>
                </c:pt>
                <c:pt idx="9">
                  <c:v>A.9.1</c:v>
                </c:pt>
                <c:pt idx="10">
                  <c:v>A.9.2</c:v>
                </c:pt>
                <c:pt idx="11">
                  <c:v>A.9.3</c:v>
                </c:pt>
                <c:pt idx="12">
                  <c:v>A.9.4</c:v>
                </c:pt>
                <c:pt idx="13">
                  <c:v>A.10.1</c:v>
                </c:pt>
                <c:pt idx="14">
                  <c:v>A.11.1</c:v>
                </c:pt>
                <c:pt idx="15">
                  <c:v>A.11.2</c:v>
                </c:pt>
                <c:pt idx="16">
                  <c:v>A.12.1</c:v>
                </c:pt>
                <c:pt idx="17">
                  <c:v>A.12.2</c:v>
                </c:pt>
                <c:pt idx="18">
                  <c:v>A.12.3</c:v>
                </c:pt>
                <c:pt idx="19">
                  <c:v>A.12.4</c:v>
                </c:pt>
                <c:pt idx="20">
                  <c:v>A.12.5</c:v>
                </c:pt>
                <c:pt idx="21">
                  <c:v>A.12.6</c:v>
                </c:pt>
                <c:pt idx="22">
                  <c:v>A.12.7</c:v>
                </c:pt>
                <c:pt idx="23">
                  <c:v>A.13.1</c:v>
                </c:pt>
                <c:pt idx="24">
                  <c:v>A.13.2</c:v>
                </c:pt>
                <c:pt idx="25">
                  <c:v>A.14.1</c:v>
                </c:pt>
                <c:pt idx="26">
                  <c:v>A.14.2</c:v>
                </c:pt>
                <c:pt idx="27">
                  <c:v>A.14.3</c:v>
                </c:pt>
                <c:pt idx="28">
                  <c:v>A.15.1</c:v>
                </c:pt>
                <c:pt idx="29">
                  <c:v>A.15.2</c:v>
                </c:pt>
                <c:pt idx="30">
                  <c:v>A.16.1</c:v>
                </c:pt>
                <c:pt idx="31">
                  <c:v>A.17.1</c:v>
                </c:pt>
                <c:pt idx="32">
                  <c:v>A.17.2</c:v>
                </c:pt>
                <c:pt idx="33">
                  <c:v>A.18.1</c:v>
                </c:pt>
                <c:pt idx="34">
                  <c:v>A.18.2</c:v>
                </c:pt>
              </c:strCache>
            </c:strRef>
          </c:cat>
          <c:val>
            <c:numRef>
              <c:f>'Usklađenost po kontroli'!$I$2:$I$36</c:f>
              <c:numCache>
                <c:formatCode>General</c:formatCode>
                <c:ptCount val="3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#N/A</c:v>
                </c:pt>
                <c:pt idx="4">
                  <c:v>1</c:v>
                </c:pt>
                <c:pt idx="5">
                  <c:v>1</c:v>
                </c:pt>
                <c:pt idx="6">
                  <c:v>#N/A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#N/A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#N/A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3E-41E4-8AD3-27DE24F63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5521135"/>
        <c:axId val="435519471"/>
      </c:barChart>
      <c:catAx>
        <c:axId val="435521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001"/>
          </a:p>
        </c:txPr>
        <c:crossAx val="435519471"/>
        <c:crosses val="autoZero"/>
        <c:auto val="1"/>
        <c:lblAlgn val="ctr"/>
        <c:lblOffset val="100"/>
        <c:noMultiLvlLbl val="0"/>
      </c:catAx>
      <c:valAx>
        <c:axId val="435519471"/>
        <c:scaling>
          <c:orientation val="minMax"/>
          <c:max val="1"/>
          <c:min val="0.8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001"/>
          </a:p>
        </c:txPr>
        <c:crossAx val="435521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001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001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03BB391-997A-4F4C-B76F-ECC517931641}">
  <sheetPr published="0"/>
  <sheetViews>
    <sheetView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841</xdr:rowOff>
    </xdr:from>
    <xdr:to>
      <xdr:col>8</xdr:col>
      <xdr:colOff>238125</xdr:colOff>
      <xdr:row>29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421821</xdr:colOff>
      <xdr:row>3</xdr:row>
      <xdr:rowOff>19051</xdr:rowOff>
    </xdr:from>
    <xdr:to>
      <xdr:col>19</xdr:col>
      <xdr:colOff>419099</xdr:colOff>
      <xdr:row>28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2479" cy="606777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2B47E2-0052-0D5E-CE7C-96C946184E5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Sheet1"/>
  <dimension ref="A1:M2"/>
  <sheetViews>
    <sheetView showGridLines="0" zoomScaleNormal="100" workbookViewId="0">
      <selection activeCell="T30" sqref="T30"/>
    </sheetView>
  </sheetViews>
  <sheetFormatPr baseColWidth="10" defaultColWidth="8.83203125" defaultRowHeight="15" x14ac:dyDescent="0.2"/>
  <cols>
    <col min="6" max="6" width="10.83203125" customWidth="1"/>
    <col min="9" max="9" width="13.5" customWidth="1"/>
    <col min="13" max="13" width="15" customWidth="1"/>
  </cols>
  <sheetData>
    <row r="1" spans="1:13" ht="20.25" customHeight="1" thickBot="1" x14ac:dyDescent="0.3">
      <c r="A1" s="49" t="s">
        <v>220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6" thickTop="1" x14ac:dyDescent="0.2"/>
  </sheetData>
  <sheetProtection selectLockedCells="1" selectUnlockedCells="1"/>
  <mergeCells count="1">
    <mergeCell ref="A1:M1"/>
  </mergeCells>
  <pageMargins left="0.70866141732283472" right="0.70866141732283472" top="1.1811023622047245" bottom="0.94488188976377963" header="0.31496062992125984" footer="0.31496062992125984"/>
  <pageSetup paperSize="9" orientation="landscape" r:id="rId1"/>
  <headerFooter>
    <oddHeader>&amp;LHalkyn Consulting Ltd&amp;R&amp;D</oddHeader>
    <oddFooter>&amp;L&amp;10&amp;K04+000www.halkynconsulting.co.uk&amp;R&amp;10&amp;K04+000info@halkynconsulting.co.uk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170"/>
  <sheetViews>
    <sheetView showGridLines="0" tabSelected="1" zoomScaleNormal="100" workbookViewId="0">
      <selection activeCell="E9" sqref="E9"/>
    </sheetView>
  </sheetViews>
  <sheetFormatPr baseColWidth="10" defaultColWidth="9.1640625" defaultRowHeight="15" x14ac:dyDescent="0.2"/>
  <cols>
    <col min="1" max="1" width="8.33203125" style="3" customWidth="1"/>
    <col min="2" max="2" width="8.5" style="3" customWidth="1"/>
    <col min="3" max="3" width="31.1640625" style="2" customWidth="1"/>
    <col min="4" max="4" width="40.33203125" style="2" customWidth="1"/>
    <col min="5" max="5" width="39.83203125" style="2" customWidth="1"/>
    <col min="6" max="6" width="12.5" style="27" customWidth="1"/>
    <col min="7" max="7" width="48.6640625" style="1" customWidth="1"/>
    <col min="8" max="8" width="31.83203125" style="1" customWidth="1"/>
    <col min="9" max="16384" width="9.1640625" style="1"/>
  </cols>
  <sheetData>
    <row r="1" spans="1:7" customFormat="1" ht="29.25" customHeight="1" x14ac:dyDescent="0.2">
      <c r="A1" s="52"/>
      <c r="B1" s="53"/>
      <c r="C1" s="54"/>
      <c r="D1" s="52" t="s">
        <v>586</v>
      </c>
      <c r="E1" s="53"/>
      <c r="F1" s="54"/>
      <c r="G1" s="50" t="s">
        <v>631</v>
      </c>
    </row>
    <row r="2" spans="1:7" customFormat="1" ht="13" customHeight="1" x14ac:dyDescent="0.2">
      <c r="A2" s="55"/>
      <c r="B2" s="56"/>
      <c r="C2" s="57"/>
      <c r="D2" s="55"/>
      <c r="E2" s="56"/>
      <c r="F2" s="57"/>
      <c r="G2" s="50"/>
    </row>
    <row r="3" spans="1:7" customFormat="1" ht="13" customHeight="1" x14ac:dyDescent="0.2">
      <c r="A3" s="55"/>
      <c r="B3" s="56"/>
      <c r="C3" s="57"/>
      <c r="D3" s="55"/>
      <c r="E3" s="56"/>
      <c r="F3" s="57"/>
      <c r="G3" s="51" t="s">
        <v>630</v>
      </c>
    </row>
    <row r="4" spans="1:7" customFormat="1" ht="13" customHeight="1" x14ac:dyDescent="0.2">
      <c r="A4" s="58"/>
      <c r="B4" s="59"/>
      <c r="C4" s="60"/>
      <c r="D4" s="58"/>
      <c r="E4" s="59"/>
      <c r="F4" s="60"/>
      <c r="G4" s="51"/>
    </row>
    <row r="5" spans="1:7" ht="16" x14ac:dyDescent="0.2">
      <c r="A5" s="78" t="s">
        <v>0</v>
      </c>
      <c r="B5" s="79"/>
      <c r="C5" s="79" t="s">
        <v>216</v>
      </c>
      <c r="D5" s="79"/>
      <c r="E5" s="79" t="s">
        <v>4</v>
      </c>
      <c r="F5" s="80"/>
      <c r="G5" s="61" t="s">
        <v>585</v>
      </c>
    </row>
    <row r="6" spans="1:7" ht="30" x14ac:dyDescent="0.2">
      <c r="A6" s="40" t="s">
        <v>249</v>
      </c>
      <c r="B6" s="18" t="s">
        <v>1</v>
      </c>
      <c r="C6" s="19" t="s">
        <v>2</v>
      </c>
      <c r="D6" s="19" t="s">
        <v>251</v>
      </c>
      <c r="E6" s="19" t="s">
        <v>250</v>
      </c>
      <c r="F6" s="20" t="s">
        <v>3</v>
      </c>
      <c r="G6" s="61"/>
    </row>
    <row r="7" spans="1:7" x14ac:dyDescent="0.2">
      <c r="A7" s="21"/>
      <c r="B7" s="28" t="s">
        <v>7</v>
      </c>
      <c r="C7" s="81" t="s">
        <v>252</v>
      </c>
      <c r="D7" s="81"/>
      <c r="E7" s="81"/>
      <c r="F7" s="82"/>
      <c r="G7" s="62"/>
    </row>
    <row r="8" spans="1:7" x14ac:dyDescent="0.2">
      <c r="A8" s="22"/>
      <c r="B8" s="29" t="s">
        <v>6</v>
      </c>
      <c r="C8" s="63" t="s">
        <v>253</v>
      </c>
      <c r="D8" s="69"/>
      <c r="E8" s="69"/>
      <c r="F8" s="83"/>
    </row>
    <row r="9" spans="1:7" ht="64" x14ac:dyDescent="0.2">
      <c r="A9" s="38"/>
      <c r="B9" s="30" t="s">
        <v>9</v>
      </c>
      <c r="C9" s="5" t="s">
        <v>247</v>
      </c>
      <c r="D9" s="5" t="s">
        <v>254</v>
      </c>
      <c r="E9" s="17" t="s">
        <v>494</v>
      </c>
      <c r="F9" s="12">
        <v>1</v>
      </c>
      <c r="G9" s="17"/>
    </row>
    <row r="10" spans="1:7" ht="96" x14ac:dyDescent="0.2">
      <c r="A10" s="38"/>
      <c r="B10" s="30" t="s">
        <v>10</v>
      </c>
      <c r="C10" s="5" t="s">
        <v>248</v>
      </c>
      <c r="D10" s="5" t="s">
        <v>255</v>
      </c>
      <c r="E10" s="5" t="s">
        <v>538</v>
      </c>
      <c r="F10" s="12">
        <v>1</v>
      </c>
      <c r="G10" s="17"/>
    </row>
    <row r="11" spans="1:7" x14ac:dyDescent="0.2">
      <c r="A11" s="23"/>
      <c r="B11" s="28" t="s">
        <v>11</v>
      </c>
      <c r="C11" s="67" t="s">
        <v>256</v>
      </c>
      <c r="D11" s="67"/>
      <c r="E11" s="67"/>
      <c r="F11" s="68"/>
      <c r="G11" s="41"/>
    </row>
    <row r="12" spans="1:7" x14ac:dyDescent="0.2">
      <c r="A12" s="24"/>
      <c r="B12" s="29" t="s">
        <v>218</v>
      </c>
      <c r="C12" s="69" t="s">
        <v>257</v>
      </c>
      <c r="D12" s="69"/>
      <c r="E12" s="69"/>
      <c r="F12" s="70"/>
      <c r="G12" s="41"/>
    </row>
    <row r="13" spans="1:7" ht="64" x14ac:dyDescent="0.2">
      <c r="A13" s="38"/>
      <c r="B13" s="30" t="s">
        <v>13</v>
      </c>
      <c r="C13" s="5" t="s">
        <v>260</v>
      </c>
      <c r="D13" s="17" t="s">
        <v>263</v>
      </c>
      <c r="E13" s="17" t="s">
        <v>539</v>
      </c>
      <c r="F13" s="12">
        <v>1</v>
      </c>
      <c r="G13" s="17"/>
    </row>
    <row r="14" spans="1:7" ht="64" x14ac:dyDescent="0.2">
      <c r="A14" s="38"/>
      <c r="B14" s="30" t="s">
        <v>15</v>
      </c>
      <c r="C14" s="5" t="s">
        <v>258</v>
      </c>
      <c r="D14" s="17" t="s">
        <v>264</v>
      </c>
      <c r="E14" s="17" t="s">
        <v>545</v>
      </c>
      <c r="F14" s="12">
        <v>1</v>
      </c>
      <c r="G14" s="17"/>
    </row>
    <row r="15" spans="1:7" ht="112" x14ac:dyDescent="0.2">
      <c r="A15" s="38"/>
      <c r="B15" s="30" t="s">
        <v>16</v>
      </c>
      <c r="C15" s="5" t="s">
        <v>259</v>
      </c>
      <c r="D15" s="17" t="s">
        <v>583</v>
      </c>
      <c r="E15" s="17" t="s">
        <v>584</v>
      </c>
      <c r="F15" s="12">
        <v>1</v>
      </c>
      <c r="G15" s="41"/>
    </row>
    <row r="16" spans="1:7" ht="48" x14ac:dyDescent="0.2">
      <c r="A16" s="38"/>
      <c r="B16" s="30" t="s">
        <v>17</v>
      </c>
      <c r="C16" s="5" t="s">
        <v>261</v>
      </c>
      <c r="D16" s="17" t="s">
        <v>265</v>
      </c>
      <c r="E16" s="41" t="s">
        <v>577</v>
      </c>
      <c r="F16" s="12">
        <v>1</v>
      </c>
      <c r="G16" s="41"/>
    </row>
    <row r="17" spans="1:7" ht="32" x14ac:dyDescent="0.2">
      <c r="A17" s="38"/>
      <c r="B17" s="30" t="s">
        <v>18</v>
      </c>
      <c r="C17" s="5" t="s">
        <v>262</v>
      </c>
      <c r="D17" s="17" t="s">
        <v>266</v>
      </c>
      <c r="E17" s="43" t="s">
        <v>540</v>
      </c>
      <c r="F17" s="12">
        <v>1</v>
      </c>
      <c r="G17" s="41"/>
    </row>
    <row r="18" spans="1:7" x14ac:dyDescent="0.2">
      <c r="A18" s="22"/>
      <c r="B18" s="29" t="s">
        <v>19</v>
      </c>
      <c r="C18" s="71" t="s">
        <v>269</v>
      </c>
      <c r="D18" s="72"/>
      <c r="E18" s="72"/>
      <c r="F18" s="73"/>
      <c r="G18" s="41"/>
    </row>
    <row r="19" spans="1:7" ht="96" x14ac:dyDescent="0.2">
      <c r="A19" s="38"/>
      <c r="B19" s="30" t="s">
        <v>21</v>
      </c>
      <c r="C19" s="5" t="s">
        <v>270</v>
      </c>
      <c r="D19" s="5" t="s">
        <v>541</v>
      </c>
      <c r="E19" s="5" t="s">
        <v>546</v>
      </c>
      <c r="F19" s="12">
        <v>1</v>
      </c>
      <c r="G19" s="17"/>
    </row>
    <row r="20" spans="1:7" ht="96" x14ac:dyDescent="0.2">
      <c r="A20" s="38"/>
      <c r="B20" s="30" t="s">
        <v>22</v>
      </c>
      <c r="C20" s="5" t="s">
        <v>268</v>
      </c>
      <c r="D20" s="5" t="s">
        <v>267</v>
      </c>
      <c r="E20" s="5" t="s">
        <v>547</v>
      </c>
      <c r="F20" s="12">
        <v>1</v>
      </c>
      <c r="G20" s="17"/>
    </row>
    <row r="21" spans="1:7" x14ac:dyDescent="0.2">
      <c r="A21" s="23"/>
      <c r="B21" s="28" t="s">
        <v>23</v>
      </c>
      <c r="C21" s="68" t="s">
        <v>271</v>
      </c>
      <c r="D21" s="74"/>
      <c r="E21" s="74"/>
      <c r="F21" s="75"/>
      <c r="G21" s="41"/>
    </row>
    <row r="22" spans="1:7" x14ac:dyDescent="0.2">
      <c r="A22" s="25"/>
      <c r="B22" s="29" t="s">
        <v>25</v>
      </c>
      <c r="C22" s="64" t="s">
        <v>272</v>
      </c>
      <c r="D22" s="76"/>
      <c r="E22" s="76"/>
      <c r="F22" s="77"/>
      <c r="G22" s="41"/>
    </row>
    <row r="23" spans="1:7" ht="144" x14ac:dyDescent="0.2">
      <c r="A23" s="38"/>
      <c r="B23" s="30" t="s">
        <v>27</v>
      </c>
      <c r="C23" s="5" t="s">
        <v>28</v>
      </c>
      <c r="D23" s="5" t="s">
        <v>274</v>
      </c>
      <c r="E23" s="5" t="s">
        <v>590</v>
      </c>
      <c r="F23" s="12">
        <v>0.7</v>
      </c>
      <c r="G23" s="44" t="s">
        <v>628</v>
      </c>
    </row>
    <row r="24" spans="1:7" ht="80" x14ac:dyDescent="0.2">
      <c r="A24" s="38"/>
      <c r="B24" s="30" t="s">
        <v>29</v>
      </c>
      <c r="C24" s="5" t="s">
        <v>273</v>
      </c>
      <c r="D24" s="5" t="s">
        <v>275</v>
      </c>
      <c r="E24" s="5" t="s">
        <v>542</v>
      </c>
      <c r="F24" s="12">
        <v>1</v>
      </c>
      <c r="G24" s="17"/>
    </row>
    <row r="25" spans="1:7" x14ac:dyDescent="0.2">
      <c r="A25" s="25"/>
      <c r="B25" s="29" t="s">
        <v>30</v>
      </c>
      <c r="C25" s="63"/>
      <c r="D25" s="63"/>
      <c r="E25" s="63"/>
      <c r="F25" s="64"/>
      <c r="G25" s="41"/>
    </row>
    <row r="26" spans="1:7" ht="96" x14ac:dyDescent="0.2">
      <c r="A26" s="38"/>
      <c r="B26" s="30" t="s">
        <v>31</v>
      </c>
      <c r="C26" s="5" t="s">
        <v>276</v>
      </c>
      <c r="D26" s="5" t="s">
        <v>279</v>
      </c>
      <c r="E26" s="17" t="s">
        <v>496</v>
      </c>
      <c r="F26" s="12">
        <v>1</v>
      </c>
      <c r="G26" s="17"/>
    </row>
    <row r="27" spans="1:7" ht="64" x14ac:dyDescent="0.2">
      <c r="A27" s="38"/>
      <c r="B27" s="30" t="s">
        <v>32</v>
      </c>
      <c r="C27" s="5" t="s">
        <v>277</v>
      </c>
      <c r="D27" s="5" t="s">
        <v>280</v>
      </c>
      <c r="E27" s="17" t="s">
        <v>543</v>
      </c>
      <c r="F27" s="12">
        <v>1</v>
      </c>
      <c r="G27" s="17"/>
    </row>
    <row r="28" spans="1:7" ht="80" x14ac:dyDescent="0.2">
      <c r="A28" s="38"/>
      <c r="B28" s="30" t="s">
        <v>33</v>
      </c>
      <c r="C28" s="5" t="s">
        <v>278</v>
      </c>
      <c r="D28" s="5" t="s">
        <v>281</v>
      </c>
      <c r="E28" s="17" t="s">
        <v>592</v>
      </c>
      <c r="F28" s="12">
        <v>1</v>
      </c>
      <c r="G28" s="44"/>
    </row>
    <row r="29" spans="1:7" x14ac:dyDescent="0.2">
      <c r="A29" s="25"/>
      <c r="B29" s="29" t="s">
        <v>34</v>
      </c>
      <c r="C29" s="63" t="s">
        <v>282</v>
      </c>
      <c r="D29" s="63"/>
      <c r="E29" s="63"/>
      <c r="F29" s="64"/>
      <c r="G29" s="41"/>
    </row>
    <row r="30" spans="1:7" ht="134.25" customHeight="1" x14ac:dyDescent="0.2">
      <c r="A30" s="38"/>
      <c r="B30" s="30" t="s">
        <v>36</v>
      </c>
      <c r="C30" s="5" t="s">
        <v>283</v>
      </c>
      <c r="D30" s="5" t="s">
        <v>535</v>
      </c>
      <c r="E30" s="2" t="s">
        <v>544</v>
      </c>
      <c r="F30" s="12">
        <v>1</v>
      </c>
      <c r="G30" s="17"/>
    </row>
    <row r="31" spans="1:7" x14ac:dyDescent="0.2">
      <c r="A31" s="21"/>
      <c r="B31" s="28" t="s">
        <v>37</v>
      </c>
      <c r="C31" s="67" t="s">
        <v>284</v>
      </c>
      <c r="D31" s="67"/>
      <c r="E31" s="67"/>
      <c r="F31" s="68"/>
      <c r="G31" s="41"/>
    </row>
    <row r="32" spans="1:7" x14ac:dyDescent="0.2">
      <c r="A32" s="25"/>
      <c r="B32" s="29" t="s">
        <v>38</v>
      </c>
      <c r="C32" s="63" t="s">
        <v>285</v>
      </c>
      <c r="D32" s="63"/>
      <c r="E32" s="63"/>
      <c r="F32" s="64"/>
      <c r="G32" s="41"/>
    </row>
    <row r="33" spans="1:7" ht="48" x14ac:dyDescent="0.2">
      <c r="A33" s="38"/>
      <c r="B33" s="30" t="s">
        <v>40</v>
      </c>
      <c r="C33" s="5" t="s">
        <v>286</v>
      </c>
      <c r="D33" s="5" t="s">
        <v>290</v>
      </c>
      <c r="E33" s="17" t="s">
        <v>498</v>
      </c>
      <c r="F33" s="12">
        <v>1</v>
      </c>
      <c r="G33" s="17"/>
    </row>
    <row r="34" spans="1:7" ht="48" x14ac:dyDescent="0.2">
      <c r="A34" s="38"/>
      <c r="B34" s="30" t="s">
        <v>41</v>
      </c>
      <c r="C34" s="5" t="s">
        <v>287</v>
      </c>
      <c r="D34" s="5" t="s">
        <v>291</v>
      </c>
      <c r="E34" s="17" t="s">
        <v>499</v>
      </c>
      <c r="F34" s="12">
        <v>1</v>
      </c>
      <c r="G34" s="17"/>
    </row>
    <row r="35" spans="1:7" ht="64" x14ac:dyDescent="0.2">
      <c r="A35" s="38"/>
      <c r="B35" s="30" t="s">
        <v>42</v>
      </c>
      <c r="C35" s="5" t="s">
        <v>288</v>
      </c>
      <c r="D35" s="5" t="s">
        <v>292</v>
      </c>
      <c r="E35" s="5" t="s">
        <v>548</v>
      </c>
      <c r="F35" s="12">
        <v>1</v>
      </c>
      <c r="G35" s="17"/>
    </row>
    <row r="36" spans="1:7" ht="80" x14ac:dyDescent="0.2">
      <c r="A36" s="38"/>
      <c r="B36" s="30" t="s">
        <v>43</v>
      </c>
      <c r="C36" s="5" t="s">
        <v>289</v>
      </c>
      <c r="D36" s="5" t="s">
        <v>293</v>
      </c>
      <c r="E36" s="17" t="s">
        <v>625</v>
      </c>
      <c r="F36" s="12">
        <v>0.9</v>
      </c>
      <c r="G36" s="44" t="s">
        <v>626</v>
      </c>
    </row>
    <row r="37" spans="1:7" x14ac:dyDescent="0.2">
      <c r="A37" s="25"/>
      <c r="B37" s="29" t="s">
        <v>44</v>
      </c>
      <c r="C37" s="63" t="s">
        <v>294</v>
      </c>
      <c r="D37" s="63"/>
      <c r="E37" s="63"/>
      <c r="F37" s="64"/>
      <c r="G37" s="41"/>
    </row>
    <row r="38" spans="1:7" ht="64" x14ac:dyDescent="0.2">
      <c r="A38" s="38"/>
      <c r="B38" s="30" t="s">
        <v>45</v>
      </c>
      <c r="C38" s="5" t="s">
        <v>294</v>
      </c>
      <c r="D38" s="5" t="s">
        <v>529</v>
      </c>
      <c r="E38" s="5" t="s">
        <v>549</v>
      </c>
      <c r="F38" s="12">
        <v>1</v>
      </c>
      <c r="G38" s="44" t="s">
        <v>627</v>
      </c>
    </row>
    <row r="39" spans="1:7" ht="48" x14ac:dyDescent="0.2">
      <c r="A39" s="38"/>
      <c r="B39" s="30" t="s">
        <v>46</v>
      </c>
      <c r="C39" s="5" t="s">
        <v>296</v>
      </c>
      <c r="D39" s="5" t="s">
        <v>530</v>
      </c>
      <c r="E39" s="5" t="s">
        <v>565</v>
      </c>
      <c r="F39" s="12">
        <v>1</v>
      </c>
      <c r="G39" s="44" t="s">
        <v>627</v>
      </c>
    </row>
    <row r="40" spans="1:7" ht="64" x14ac:dyDescent="0.2">
      <c r="A40" s="38"/>
      <c r="B40" s="30" t="s">
        <v>47</v>
      </c>
      <c r="C40" s="5" t="s">
        <v>295</v>
      </c>
      <c r="D40" s="5" t="s">
        <v>531</v>
      </c>
      <c r="E40" s="5" t="s">
        <v>550</v>
      </c>
      <c r="F40" s="12">
        <v>1</v>
      </c>
      <c r="G40" s="17"/>
    </row>
    <row r="41" spans="1:7" x14ac:dyDescent="0.2">
      <c r="A41" s="25"/>
      <c r="B41" s="29" t="s">
        <v>48</v>
      </c>
      <c r="C41" s="63" t="s">
        <v>297</v>
      </c>
      <c r="D41" s="63"/>
      <c r="E41" s="63"/>
      <c r="F41" s="64"/>
      <c r="G41" s="41"/>
    </row>
    <row r="42" spans="1:7" ht="96" x14ac:dyDescent="0.2">
      <c r="A42" s="38"/>
      <c r="B42" s="30" t="s">
        <v>51</v>
      </c>
      <c r="C42" s="5" t="s">
        <v>298</v>
      </c>
      <c r="D42" s="5" t="s">
        <v>301</v>
      </c>
      <c r="E42" s="5" t="s">
        <v>566</v>
      </c>
      <c r="F42" s="12">
        <v>1</v>
      </c>
      <c r="G42" s="17"/>
    </row>
    <row r="43" spans="1:7" ht="32" x14ac:dyDescent="0.2">
      <c r="A43" s="38"/>
      <c r="B43" s="30" t="s">
        <v>52</v>
      </c>
      <c r="C43" s="5" t="s">
        <v>299</v>
      </c>
      <c r="D43" s="5" t="s">
        <v>567</v>
      </c>
      <c r="E43" s="5" t="s">
        <v>568</v>
      </c>
      <c r="F43" s="12">
        <v>1</v>
      </c>
      <c r="G43" s="17"/>
    </row>
    <row r="44" spans="1:7" ht="80" x14ac:dyDescent="0.2">
      <c r="A44" s="38"/>
      <c r="B44" s="30" t="s">
        <v>53</v>
      </c>
      <c r="C44" s="5" t="s">
        <v>300</v>
      </c>
      <c r="D44" s="5" t="s">
        <v>302</v>
      </c>
      <c r="E44" s="5" t="s">
        <v>569</v>
      </c>
      <c r="F44" s="12">
        <v>1</v>
      </c>
      <c r="G44" s="44"/>
    </row>
    <row r="45" spans="1:7" x14ac:dyDescent="0.2">
      <c r="A45" s="21"/>
      <c r="B45" s="28" t="s">
        <v>54</v>
      </c>
      <c r="C45" s="67" t="s">
        <v>303</v>
      </c>
      <c r="D45" s="67"/>
      <c r="E45" s="67"/>
      <c r="F45" s="68"/>
      <c r="G45" s="41"/>
    </row>
    <row r="46" spans="1:7" x14ac:dyDescent="0.2">
      <c r="A46" s="25"/>
      <c r="B46" s="29" t="s">
        <v>57</v>
      </c>
      <c r="C46" s="63" t="s">
        <v>304</v>
      </c>
      <c r="D46" s="63"/>
      <c r="E46" s="63"/>
      <c r="F46" s="64"/>
      <c r="G46" s="41"/>
    </row>
    <row r="47" spans="1:7" ht="80" x14ac:dyDescent="0.2">
      <c r="A47" s="38"/>
      <c r="B47" s="30" t="s">
        <v>59</v>
      </c>
      <c r="C47" s="5" t="s">
        <v>305</v>
      </c>
      <c r="D47" s="5" t="s">
        <v>307</v>
      </c>
      <c r="E47" s="17" t="s">
        <v>501</v>
      </c>
      <c r="F47" s="12">
        <v>1</v>
      </c>
      <c r="G47" s="17"/>
    </row>
    <row r="48" spans="1:7" ht="64" x14ac:dyDescent="0.2">
      <c r="A48" s="38"/>
      <c r="B48" s="30" t="s">
        <v>60</v>
      </c>
      <c r="C48" s="5" t="s">
        <v>306</v>
      </c>
      <c r="D48" s="5" t="s">
        <v>308</v>
      </c>
      <c r="E48" s="17" t="s">
        <v>519</v>
      </c>
      <c r="F48" s="12">
        <v>1</v>
      </c>
      <c r="G48" s="44"/>
    </row>
    <row r="49" spans="1:7" x14ac:dyDescent="0.2">
      <c r="A49" s="25"/>
      <c r="B49" s="29" t="s">
        <v>61</v>
      </c>
      <c r="C49" s="63" t="s">
        <v>309</v>
      </c>
      <c r="D49" s="63"/>
      <c r="E49" s="63"/>
      <c r="F49" s="64"/>
      <c r="G49" s="41"/>
    </row>
    <row r="50" spans="1:7" ht="32" x14ac:dyDescent="0.2">
      <c r="A50" s="38"/>
      <c r="B50" s="30" t="s">
        <v>63</v>
      </c>
      <c r="C50" s="5" t="s">
        <v>310</v>
      </c>
      <c r="D50" s="5" t="s">
        <v>315</v>
      </c>
      <c r="E50" s="41" t="s">
        <v>502</v>
      </c>
      <c r="F50" s="12">
        <v>1</v>
      </c>
      <c r="G50" s="41"/>
    </row>
    <row r="51" spans="1:7" ht="48" x14ac:dyDescent="0.2">
      <c r="A51" s="38"/>
      <c r="B51" s="30" t="s">
        <v>64</v>
      </c>
      <c r="C51" s="5" t="s">
        <v>551</v>
      </c>
      <c r="D51" s="5" t="s">
        <v>316</v>
      </c>
      <c r="E51" s="41" t="s">
        <v>502</v>
      </c>
      <c r="F51" s="12">
        <v>1</v>
      </c>
      <c r="G51" s="41"/>
    </row>
    <row r="52" spans="1:7" ht="32" x14ac:dyDescent="0.2">
      <c r="A52" s="38"/>
      <c r="B52" s="30" t="s">
        <v>65</v>
      </c>
      <c r="C52" s="5" t="s">
        <v>311</v>
      </c>
      <c r="D52" s="5" t="s">
        <v>317</v>
      </c>
      <c r="E52" s="41" t="s">
        <v>502</v>
      </c>
      <c r="F52" s="12">
        <v>1</v>
      </c>
      <c r="G52" s="41"/>
    </row>
    <row r="53" spans="1:7" ht="32" x14ac:dyDescent="0.2">
      <c r="A53" s="38"/>
      <c r="B53" s="30" t="s">
        <v>66</v>
      </c>
      <c r="C53" s="5" t="s">
        <v>312</v>
      </c>
      <c r="D53" s="5" t="s">
        <v>318</v>
      </c>
      <c r="E53" s="41" t="s">
        <v>495</v>
      </c>
      <c r="F53" s="12">
        <v>1</v>
      </c>
      <c r="G53" s="41"/>
    </row>
    <row r="54" spans="1:7" ht="64" x14ac:dyDescent="0.2">
      <c r="A54" s="38"/>
      <c r="B54" s="30" t="s">
        <v>67</v>
      </c>
      <c r="C54" s="5" t="s">
        <v>313</v>
      </c>
      <c r="D54" s="5" t="s">
        <v>319</v>
      </c>
      <c r="E54" s="43" t="s">
        <v>517</v>
      </c>
      <c r="F54" s="12">
        <v>1</v>
      </c>
      <c r="G54" s="43"/>
    </row>
    <row r="55" spans="1:7" ht="64" x14ac:dyDescent="0.2">
      <c r="A55" s="38"/>
      <c r="B55" s="30" t="s">
        <v>68</v>
      </c>
      <c r="C55" s="5" t="s">
        <v>314</v>
      </c>
      <c r="D55" s="5" t="s">
        <v>320</v>
      </c>
      <c r="E55" s="41" t="s">
        <v>502</v>
      </c>
      <c r="F55" s="12">
        <v>1</v>
      </c>
      <c r="G55" s="41"/>
    </row>
    <row r="56" spans="1:7" x14ac:dyDescent="0.2">
      <c r="A56" s="22"/>
      <c r="B56" s="29" t="s">
        <v>69</v>
      </c>
      <c r="C56" s="63" t="s">
        <v>321</v>
      </c>
      <c r="D56" s="63"/>
      <c r="E56" s="63"/>
      <c r="F56" s="64"/>
      <c r="G56" s="41"/>
    </row>
    <row r="57" spans="1:7" ht="64" x14ac:dyDescent="0.2">
      <c r="A57" s="38"/>
      <c r="B57" s="30" t="s">
        <v>71</v>
      </c>
      <c r="C57" s="5" t="s">
        <v>322</v>
      </c>
      <c r="D57" s="5" t="s">
        <v>323</v>
      </c>
      <c r="E57" s="43" t="s">
        <v>504</v>
      </c>
      <c r="F57" s="12">
        <v>1</v>
      </c>
      <c r="G57" s="43"/>
    </row>
    <row r="58" spans="1:7" x14ac:dyDescent="0.2">
      <c r="A58" s="22"/>
      <c r="B58" s="29" t="s">
        <v>72</v>
      </c>
      <c r="C58" s="63" t="s">
        <v>324</v>
      </c>
      <c r="D58" s="63"/>
      <c r="E58" s="63"/>
      <c r="F58" s="64"/>
      <c r="G58" s="41"/>
    </row>
    <row r="59" spans="1:7" ht="48" x14ac:dyDescent="0.2">
      <c r="A59" s="38"/>
      <c r="B59" s="30" t="s">
        <v>74</v>
      </c>
      <c r="C59" s="5" t="s">
        <v>325</v>
      </c>
      <c r="D59" s="5" t="s">
        <v>330</v>
      </c>
      <c r="E59" s="41" t="s">
        <v>552</v>
      </c>
      <c r="F59" s="12">
        <v>1</v>
      </c>
      <c r="G59" s="41"/>
    </row>
    <row r="60" spans="1:7" ht="48" x14ac:dyDescent="0.2">
      <c r="A60" s="38"/>
      <c r="B60" s="30" t="s">
        <v>75</v>
      </c>
      <c r="C60" s="5" t="s">
        <v>326</v>
      </c>
      <c r="D60" s="5" t="s">
        <v>331</v>
      </c>
      <c r="E60" s="17" t="s">
        <v>553</v>
      </c>
      <c r="F60" s="12">
        <v>1</v>
      </c>
      <c r="G60" s="41"/>
    </row>
    <row r="61" spans="1:7" ht="32" x14ac:dyDescent="0.2">
      <c r="A61" s="38"/>
      <c r="B61" s="30" t="s">
        <v>76</v>
      </c>
      <c r="C61" s="5" t="s">
        <v>327</v>
      </c>
      <c r="D61" s="5" t="s">
        <v>505</v>
      </c>
      <c r="E61" s="43" t="s">
        <v>506</v>
      </c>
      <c r="F61" s="12">
        <v>1</v>
      </c>
      <c r="G61" s="43"/>
    </row>
    <row r="62" spans="1:7" ht="32" x14ac:dyDescent="0.2">
      <c r="A62" s="38"/>
      <c r="B62" s="30" t="s">
        <v>77</v>
      </c>
      <c r="C62" s="5" t="s">
        <v>328</v>
      </c>
      <c r="D62" s="5" t="s">
        <v>332</v>
      </c>
      <c r="E62" s="41" t="s">
        <v>495</v>
      </c>
      <c r="F62" s="12">
        <v>1</v>
      </c>
      <c r="G62" s="41"/>
    </row>
    <row r="63" spans="1:7" ht="32" x14ac:dyDescent="0.2">
      <c r="A63" s="38"/>
      <c r="B63" s="30" t="s">
        <v>78</v>
      </c>
      <c r="C63" s="5" t="s">
        <v>329</v>
      </c>
      <c r="D63" s="5" t="s">
        <v>333</v>
      </c>
      <c r="E63" s="43" t="s">
        <v>507</v>
      </c>
      <c r="F63" s="12">
        <v>1</v>
      </c>
      <c r="G63" s="43"/>
    </row>
    <row r="64" spans="1:7" x14ac:dyDescent="0.2">
      <c r="A64" s="21"/>
      <c r="B64" s="28" t="s">
        <v>79</v>
      </c>
      <c r="C64" s="67" t="s">
        <v>334</v>
      </c>
      <c r="D64" s="67"/>
      <c r="E64" s="67"/>
      <c r="F64" s="68"/>
      <c r="G64" s="41"/>
    </row>
    <row r="65" spans="1:7" x14ac:dyDescent="0.2">
      <c r="A65" s="25"/>
      <c r="B65" s="29" t="s">
        <v>81</v>
      </c>
      <c r="C65" s="63" t="s">
        <v>335</v>
      </c>
      <c r="D65" s="63"/>
      <c r="E65" s="63"/>
      <c r="F65" s="64"/>
      <c r="G65" s="41"/>
    </row>
    <row r="66" spans="1:7" ht="64" x14ac:dyDescent="0.2">
      <c r="A66" s="38"/>
      <c r="B66" s="30" t="s">
        <v>83</v>
      </c>
      <c r="C66" s="5" t="s">
        <v>336</v>
      </c>
      <c r="D66" s="5" t="s">
        <v>337</v>
      </c>
      <c r="E66" s="5" t="s">
        <v>609</v>
      </c>
      <c r="F66" s="12">
        <v>1</v>
      </c>
      <c r="G66" s="45"/>
    </row>
    <row r="67" spans="1:7" ht="64" x14ac:dyDescent="0.2">
      <c r="A67" s="38"/>
      <c r="B67" s="30" t="s">
        <v>84</v>
      </c>
      <c r="C67" s="5" t="s">
        <v>508</v>
      </c>
      <c r="D67" s="5" t="s">
        <v>338</v>
      </c>
      <c r="E67" s="5" t="s">
        <v>610</v>
      </c>
      <c r="F67" s="12">
        <v>1</v>
      </c>
      <c r="G67" s="45"/>
    </row>
    <row r="68" spans="1:7" x14ac:dyDescent="0.2">
      <c r="A68" s="21"/>
      <c r="B68" s="28" t="s">
        <v>85</v>
      </c>
      <c r="C68" s="67" t="s">
        <v>339</v>
      </c>
      <c r="D68" s="67"/>
      <c r="E68" s="67"/>
      <c r="F68" s="68"/>
      <c r="G68" s="41"/>
    </row>
    <row r="69" spans="1:7" x14ac:dyDescent="0.2">
      <c r="A69" s="25"/>
      <c r="B69" s="29" t="s">
        <v>87</v>
      </c>
      <c r="C69" s="63" t="s">
        <v>340</v>
      </c>
      <c r="D69" s="63"/>
      <c r="E69" s="63"/>
      <c r="F69" s="64"/>
      <c r="G69" s="41"/>
    </row>
    <row r="70" spans="1:7" ht="48" x14ac:dyDescent="0.2">
      <c r="A70" s="38"/>
      <c r="B70" s="30" t="s">
        <v>89</v>
      </c>
      <c r="C70" s="5" t="s">
        <v>341</v>
      </c>
      <c r="D70" s="5" t="s">
        <v>346</v>
      </c>
      <c r="E70" s="43" t="s">
        <v>510</v>
      </c>
      <c r="F70" s="12">
        <v>1</v>
      </c>
      <c r="G70" s="43"/>
    </row>
    <row r="71" spans="1:7" ht="48" x14ac:dyDescent="0.2">
      <c r="A71" s="38"/>
      <c r="B71" s="30" t="s">
        <v>90</v>
      </c>
      <c r="C71" s="5" t="s">
        <v>509</v>
      </c>
      <c r="D71" s="5" t="s">
        <v>347</v>
      </c>
      <c r="E71" s="41" t="s">
        <v>511</v>
      </c>
      <c r="F71" s="12">
        <v>1</v>
      </c>
      <c r="G71" s="41"/>
    </row>
    <row r="72" spans="1:7" ht="64" x14ac:dyDescent="0.2">
      <c r="A72" s="38"/>
      <c r="B72" s="30" t="s">
        <v>91</v>
      </c>
      <c r="C72" s="5" t="s">
        <v>342</v>
      </c>
      <c r="D72" s="5" t="s">
        <v>348</v>
      </c>
      <c r="E72" s="43" t="s">
        <v>512</v>
      </c>
      <c r="F72" s="12">
        <v>1</v>
      </c>
      <c r="G72" s="43"/>
    </row>
    <row r="73" spans="1:7" ht="48" x14ac:dyDescent="0.2">
      <c r="A73" s="38"/>
      <c r="B73" s="30" t="s">
        <v>92</v>
      </c>
      <c r="C73" s="5" t="s">
        <v>343</v>
      </c>
      <c r="D73" s="5" t="s">
        <v>349</v>
      </c>
      <c r="E73" s="41" t="s">
        <v>513</v>
      </c>
      <c r="F73" s="12">
        <v>1</v>
      </c>
      <c r="G73" s="41"/>
    </row>
    <row r="74" spans="1:7" ht="64" x14ac:dyDescent="0.2">
      <c r="A74" s="38"/>
      <c r="B74" s="30" t="s">
        <v>93</v>
      </c>
      <c r="C74" s="5" t="s">
        <v>344</v>
      </c>
      <c r="D74" s="5" t="s">
        <v>350</v>
      </c>
      <c r="E74" s="43" t="s">
        <v>555</v>
      </c>
      <c r="F74" s="12">
        <v>1</v>
      </c>
      <c r="G74" s="41"/>
    </row>
    <row r="75" spans="1:7" ht="64" x14ac:dyDescent="0.2">
      <c r="A75" s="38"/>
      <c r="B75" s="30" t="s">
        <v>94</v>
      </c>
      <c r="C75" s="5" t="s">
        <v>345</v>
      </c>
      <c r="D75" s="5" t="s">
        <v>351</v>
      </c>
      <c r="E75" s="41" t="s">
        <v>495</v>
      </c>
      <c r="F75" s="12">
        <v>1</v>
      </c>
      <c r="G75" s="41"/>
    </row>
    <row r="76" spans="1:7" x14ac:dyDescent="0.2">
      <c r="A76" s="25"/>
      <c r="B76" s="29" t="s">
        <v>95</v>
      </c>
      <c r="C76" s="63" t="s">
        <v>352</v>
      </c>
      <c r="D76" s="63"/>
      <c r="E76" s="63"/>
      <c r="F76" s="64"/>
      <c r="G76" s="41"/>
    </row>
    <row r="77" spans="1:7" ht="64" x14ac:dyDescent="0.2">
      <c r="A77" s="38"/>
      <c r="B77" s="30" t="s">
        <v>97</v>
      </c>
      <c r="C77" s="5" t="s">
        <v>353</v>
      </c>
      <c r="D77" s="5" t="s">
        <v>361</v>
      </c>
      <c r="E77" s="41" t="s">
        <v>556</v>
      </c>
      <c r="F77" s="12">
        <v>1</v>
      </c>
      <c r="G77" s="41"/>
    </row>
    <row r="78" spans="1:7" ht="96" customHeight="1" x14ac:dyDescent="0.2">
      <c r="A78" s="38"/>
      <c r="B78" s="30" t="s">
        <v>98</v>
      </c>
      <c r="C78" s="5" t="s">
        <v>354</v>
      </c>
      <c r="D78" s="5" t="s">
        <v>362</v>
      </c>
      <c r="E78" s="43" t="s">
        <v>587</v>
      </c>
      <c r="F78" s="12">
        <v>1</v>
      </c>
      <c r="G78" s="45"/>
    </row>
    <row r="79" spans="1:7" ht="64" x14ac:dyDescent="0.2">
      <c r="A79" s="38"/>
      <c r="B79" s="30" t="s">
        <v>99</v>
      </c>
      <c r="C79" s="5" t="s">
        <v>355</v>
      </c>
      <c r="D79" s="5" t="s">
        <v>363</v>
      </c>
      <c r="E79" s="41" t="s">
        <v>495</v>
      </c>
      <c r="F79" s="12">
        <v>1</v>
      </c>
      <c r="G79" s="41"/>
    </row>
    <row r="80" spans="1:7" ht="32" x14ac:dyDescent="0.2">
      <c r="A80" s="38"/>
      <c r="B80" s="30" t="s">
        <v>100</v>
      </c>
      <c r="C80" s="5" t="s">
        <v>356</v>
      </c>
      <c r="D80" s="5" t="s">
        <v>364</v>
      </c>
      <c r="E80" s="43" t="s">
        <v>500</v>
      </c>
      <c r="F80" s="12">
        <v>1</v>
      </c>
      <c r="G80" s="41"/>
    </row>
    <row r="81" spans="1:7" ht="64" x14ac:dyDescent="0.2">
      <c r="A81" s="38"/>
      <c r="B81" s="30" t="s">
        <v>101</v>
      </c>
      <c r="C81" s="5" t="s">
        <v>357</v>
      </c>
      <c r="D81" s="5" t="s">
        <v>365</v>
      </c>
      <c r="E81" s="41" t="s">
        <v>495</v>
      </c>
      <c r="F81" s="12">
        <v>1</v>
      </c>
      <c r="G81" s="41"/>
    </row>
    <row r="82" spans="1:7" ht="32" x14ac:dyDescent="0.2">
      <c r="A82" s="38"/>
      <c r="B82" s="30" t="s">
        <v>102</v>
      </c>
      <c r="C82" s="5" t="s">
        <v>557</v>
      </c>
      <c r="D82" s="5" t="s">
        <v>514</v>
      </c>
      <c r="E82" s="43" t="s">
        <v>588</v>
      </c>
      <c r="F82" s="12">
        <v>1</v>
      </c>
      <c r="G82" s="43"/>
    </row>
    <row r="83" spans="1:7" ht="64" x14ac:dyDescent="0.2">
      <c r="A83" s="38"/>
      <c r="B83" s="30" t="s">
        <v>103</v>
      </c>
      <c r="C83" s="5" t="s">
        <v>358</v>
      </c>
      <c r="D83" s="5" t="s">
        <v>366</v>
      </c>
      <c r="E83" s="43" t="s">
        <v>570</v>
      </c>
      <c r="F83" s="12">
        <v>1</v>
      </c>
      <c r="G83" s="41"/>
    </row>
    <row r="84" spans="1:7" ht="64" x14ac:dyDescent="0.2">
      <c r="A84" s="38"/>
      <c r="B84" s="30" t="s">
        <v>104</v>
      </c>
      <c r="C84" s="5" t="s">
        <v>359</v>
      </c>
      <c r="D84" s="5" t="s">
        <v>367</v>
      </c>
      <c r="E84" s="43" t="s">
        <v>516</v>
      </c>
      <c r="F84" s="12">
        <v>1</v>
      </c>
      <c r="G84" s="43"/>
    </row>
    <row r="85" spans="1:7" ht="32" x14ac:dyDescent="0.2">
      <c r="A85" s="38"/>
      <c r="B85" s="30" t="s">
        <v>105</v>
      </c>
      <c r="C85" s="5" t="s">
        <v>360</v>
      </c>
      <c r="D85" s="5" t="s">
        <v>515</v>
      </c>
      <c r="E85" s="43" t="s">
        <v>498</v>
      </c>
      <c r="F85" s="12">
        <v>1</v>
      </c>
      <c r="G85" s="43"/>
    </row>
    <row r="86" spans="1:7" x14ac:dyDescent="0.2">
      <c r="A86" s="21"/>
      <c r="B86" s="28" t="s">
        <v>106</v>
      </c>
      <c r="C86" s="67" t="s">
        <v>368</v>
      </c>
      <c r="D86" s="67"/>
      <c r="E86" s="67"/>
      <c r="F86" s="68"/>
      <c r="G86" s="41"/>
    </row>
    <row r="87" spans="1:7" x14ac:dyDescent="0.2">
      <c r="A87" s="25"/>
      <c r="B87" s="29" t="s">
        <v>108</v>
      </c>
      <c r="C87" s="63" t="s">
        <v>369</v>
      </c>
      <c r="D87" s="63"/>
      <c r="E87" s="63"/>
      <c r="F87" s="64"/>
      <c r="G87" s="41"/>
    </row>
    <row r="88" spans="1:7" ht="64" x14ac:dyDescent="0.2">
      <c r="A88" s="38"/>
      <c r="B88" s="30" t="s">
        <v>110</v>
      </c>
      <c r="C88" s="5" t="s">
        <v>370</v>
      </c>
      <c r="D88" s="5" t="s">
        <v>374</v>
      </c>
      <c r="E88" s="43" t="s">
        <v>517</v>
      </c>
      <c r="F88" s="12">
        <v>1</v>
      </c>
      <c r="G88" s="41"/>
    </row>
    <row r="89" spans="1:7" ht="32" x14ac:dyDescent="0.2">
      <c r="A89" s="38"/>
      <c r="B89" s="30" t="s">
        <v>111</v>
      </c>
      <c r="C89" s="5" t="s">
        <v>371</v>
      </c>
      <c r="D89" s="5" t="s">
        <v>375</v>
      </c>
      <c r="E89" s="41" t="s">
        <v>571</v>
      </c>
      <c r="F89" s="12">
        <v>1</v>
      </c>
      <c r="G89" s="41"/>
    </row>
    <row r="90" spans="1:7" ht="16" x14ac:dyDescent="0.2">
      <c r="A90" s="38"/>
      <c r="B90" s="30" t="s">
        <v>112</v>
      </c>
      <c r="C90" s="5" t="s">
        <v>372</v>
      </c>
      <c r="D90" s="5" t="s">
        <v>376</v>
      </c>
      <c r="E90" s="43" t="s">
        <v>589</v>
      </c>
      <c r="F90" s="12">
        <v>1</v>
      </c>
      <c r="G90" s="45"/>
    </row>
    <row r="91" spans="1:7" ht="32" x14ac:dyDescent="0.2">
      <c r="A91" s="38"/>
      <c r="B91" s="30" t="s">
        <v>113</v>
      </c>
      <c r="C91" s="5" t="s">
        <v>373</v>
      </c>
      <c r="D91" s="5" t="s">
        <v>377</v>
      </c>
      <c r="E91" s="43" t="s">
        <v>624</v>
      </c>
      <c r="F91" s="12">
        <v>1</v>
      </c>
      <c r="G91" s="45"/>
    </row>
    <row r="92" spans="1:7" x14ac:dyDescent="0.2">
      <c r="A92" s="25"/>
      <c r="B92" s="29" t="s">
        <v>114</v>
      </c>
      <c r="C92" s="63" t="s">
        <v>378</v>
      </c>
      <c r="D92" s="63"/>
      <c r="E92" s="63"/>
      <c r="F92" s="64"/>
      <c r="G92" s="41"/>
    </row>
    <row r="93" spans="1:7" ht="96" x14ac:dyDescent="0.2">
      <c r="A93" s="38"/>
      <c r="B93" s="30" t="s">
        <v>116</v>
      </c>
      <c r="C93" s="5" t="s">
        <v>379</v>
      </c>
      <c r="D93" s="5" t="s">
        <v>572</v>
      </c>
      <c r="E93" s="43" t="s">
        <v>593</v>
      </c>
      <c r="F93" s="12">
        <v>1</v>
      </c>
      <c r="G93" s="45" t="s">
        <v>629</v>
      </c>
    </row>
    <row r="94" spans="1:7" x14ac:dyDescent="0.2">
      <c r="A94" s="25"/>
      <c r="B94" s="29" t="s">
        <v>117</v>
      </c>
      <c r="C94" s="63" t="s">
        <v>118</v>
      </c>
      <c r="D94" s="63"/>
      <c r="E94" s="63"/>
      <c r="F94" s="64"/>
      <c r="G94" s="41"/>
    </row>
    <row r="95" spans="1:7" ht="96" x14ac:dyDescent="0.2">
      <c r="A95" s="38"/>
      <c r="B95" s="30" t="s">
        <v>119</v>
      </c>
      <c r="C95" s="5" t="s">
        <v>380</v>
      </c>
      <c r="D95" s="5" t="s">
        <v>381</v>
      </c>
      <c r="E95" s="43" t="s">
        <v>518</v>
      </c>
      <c r="F95" s="12">
        <v>1</v>
      </c>
      <c r="G95" s="43"/>
    </row>
    <row r="96" spans="1:7" x14ac:dyDescent="0.2">
      <c r="A96" s="25"/>
      <c r="B96" s="29" t="s">
        <v>120</v>
      </c>
      <c r="C96" s="63" t="s">
        <v>382</v>
      </c>
      <c r="D96" s="63"/>
      <c r="E96" s="63"/>
      <c r="F96" s="64"/>
      <c r="G96" s="41"/>
    </row>
    <row r="97" spans="1:7" ht="32" x14ac:dyDescent="0.2">
      <c r="A97" s="38"/>
      <c r="B97" s="30" t="s">
        <v>122</v>
      </c>
      <c r="C97" s="5" t="s">
        <v>386</v>
      </c>
      <c r="D97" s="5" t="s">
        <v>534</v>
      </c>
      <c r="E97" s="41" t="s">
        <v>519</v>
      </c>
      <c r="F97" s="12">
        <v>1</v>
      </c>
      <c r="G97" s="41"/>
    </row>
    <row r="98" spans="1:7" ht="32" x14ac:dyDescent="0.2">
      <c r="A98" s="38"/>
      <c r="B98" s="30" t="s">
        <v>123</v>
      </c>
      <c r="C98" s="5" t="s">
        <v>383</v>
      </c>
      <c r="D98" s="5" t="s">
        <v>532</v>
      </c>
      <c r="E98" s="43" t="s">
        <v>573</v>
      </c>
      <c r="F98" s="12">
        <v>1</v>
      </c>
      <c r="G98" s="41"/>
    </row>
    <row r="99" spans="1:7" ht="32" x14ac:dyDescent="0.2">
      <c r="A99" s="38"/>
      <c r="B99" s="30" t="s">
        <v>124</v>
      </c>
      <c r="C99" s="5" t="s">
        <v>384</v>
      </c>
      <c r="D99" s="5" t="s">
        <v>387</v>
      </c>
      <c r="E99" s="41" t="s">
        <v>519</v>
      </c>
      <c r="F99" s="12">
        <v>1</v>
      </c>
      <c r="G99" s="41"/>
    </row>
    <row r="100" spans="1:7" ht="16" x14ac:dyDescent="0.2">
      <c r="A100" s="38"/>
      <c r="B100" s="30" t="s">
        <v>125</v>
      </c>
      <c r="C100" s="5" t="s">
        <v>385</v>
      </c>
      <c r="D100" s="5" t="s">
        <v>533</v>
      </c>
      <c r="E100" s="43" t="s">
        <v>613</v>
      </c>
      <c r="F100" s="12">
        <v>1</v>
      </c>
      <c r="G100" s="41"/>
    </row>
    <row r="101" spans="1:7" x14ac:dyDescent="0.2">
      <c r="A101" s="25"/>
      <c r="B101" s="29" t="s">
        <v>126</v>
      </c>
      <c r="C101" s="63" t="s">
        <v>388</v>
      </c>
      <c r="D101" s="63"/>
      <c r="E101" s="63"/>
      <c r="F101" s="64"/>
      <c r="G101" s="41"/>
    </row>
    <row r="102" spans="1:7" ht="32" x14ac:dyDescent="0.2">
      <c r="A102" s="38"/>
      <c r="B102" s="30" t="s">
        <v>128</v>
      </c>
      <c r="C102" s="5" t="s">
        <v>558</v>
      </c>
      <c r="D102" s="5" t="s">
        <v>389</v>
      </c>
      <c r="E102" s="41" t="s">
        <v>497</v>
      </c>
      <c r="F102" s="12">
        <v>1</v>
      </c>
      <c r="G102" s="41"/>
    </row>
    <row r="103" spans="1:7" x14ac:dyDescent="0.2">
      <c r="A103" s="25"/>
      <c r="B103" s="29" t="s">
        <v>129</v>
      </c>
      <c r="C103" s="63" t="s">
        <v>390</v>
      </c>
      <c r="D103" s="63"/>
      <c r="E103" s="63"/>
      <c r="F103" s="64"/>
      <c r="G103" s="41"/>
    </row>
    <row r="104" spans="1:7" ht="80" x14ac:dyDescent="0.2">
      <c r="A104" s="38"/>
      <c r="B104" s="30" t="s">
        <v>131</v>
      </c>
      <c r="C104" s="5" t="s">
        <v>391</v>
      </c>
      <c r="D104" s="5" t="s">
        <v>393</v>
      </c>
      <c r="E104" s="17" t="s">
        <v>594</v>
      </c>
      <c r="F104" s="12">
        <v>1</v>
      </c>
      <c r="G104" s="43"/>
    </row>
    <row r="105" spans="1:7" ht="32" x14ac:dyDescent="0.2">
      <c r="A105" s="38"/>
      <c r="B105" s="30" t="s">
        <v>132</v>
      </c>
      <c r="C105" s="5" t="s">
        <v>392</v>
      </c>
      <c r="D105" s="5" t="s">
        <v>394</v>
      </c>
      <c r="E105" s="43" t="s">
        <v>497</v>
      </c>
      <c r="F105" s="12">
        <v>1</v>
      </c>
      <c r="G105" s="41"/>
    </row>
    <row r="106" spans="1:7" x14ac:dyDescent="0.2">
      <c r="A106" s="25"/>
      <c r="B106" s="29" t="s">
        <v>133</v>
      </c>
      <c r="C106" s="63" t="s">
        <v>395</v>
      </c>
      <c r="D106" s="63"/>
      <c r="E106" s="63"/>
      <c r="F106" s="64"/>
      <c r="G106" s="41"/>
    </row>
    <row r="107" spans="1:7" ht="48" x14ac:dyDescent="0.2">
      <c r="A107" s="38"/>
      <c r="B107" s="30" t="s">
        <v>135</v>
      </c>
      <c r="C107" s="5" t="s">
        <v>396</v>
      </c>
      <c r="D107" s="5" t="s">
        <v>397</v>
      </c>
      <c r="E107" s="43" t="s">
        <v>574</v>
      </c>
      <c r="F107" s="12">
        <v>1</v>
      </c>
      <c r="G107" s="41"/>
    </row>
    <row r="108" spans="1:7" x14ac:dyDescent="0.2">
      <c r="A108" s="21"/>
      <c r="B108" s="28" t="s">
        <v>136</v>
      </c>
      <c r="C108" s="67" t="s">
        <v>398</v>
      </c>
      <c r="D108" s="67"/>
      <c r="E108" s="67"/>
      <c r="F108" s="68"/>
      <c r="G108" s="41"/>
    </row>
    <row r="109" spans="1:7" x14ac:dyDescent="0.2">
      <c r="A109" s="25"/>
      <c r="B109" s="29" t="s">
        <v>138</v>
      </c>
      <c r="C109" s="63" t="s">
        <v>399</v>
      </c>
      <c r="D109" s="63"/>
      <c r="E109" s="63"/>
      <c r="F109" s="64"/>
      <c r="G109" s="41"/>
    </row>
    <row r="110" spans="1:7" ht="16" x14ac:dyDescent="0.2">
      <c r="A110" s="38"/>
      <c r="B110" s="30" t="s">
        <v>140</v>
      </c>
      <c r="C110" s="5" t="s">
        <v>400</v>
      </c>
      <c r="D110" s="5" t="s">
        <v>403</v>
      </c>
      <c r="E110" s="41" t="s">
        <v>503</v>
      </c>
      <c r="F110" s="12">
        <v>1</v>
      </c>
      <c r="G110" s="41"/>
    </row>
    <row r="111" spans="1:7" ht="112" x14ac:dyDescent="0.2">
      <c r="A111" s="38"/>
      <c r="B111" s="30" t="s">
        <v>141</v>
      </c>
      <c r="C111" s="5" t="s">
        <v>401</v>
      </c>
      <c r="D111" s="5" t="s">
        <v>404</v>
      </c>
      <c r="E111" s="17" t="s">
        <v>559</v>
      </c>
      <c r="F111" s="12">
        <v>1</v>
      </c>
      <c r="G111" s="41"/>
    </row>
    <row r="112" spans="1:7" ht="32" x14ac:dyDescent="0.2">
      <c r="A112" s="38"/>
      <c r="B112" s="30" t="s">
        <v>142</v>
      </c>
      <c r="C112" s="5" t="s">
        <v>402</v>
      </c>
      <c r="D112" s="5" t="s">
        <v>405</v>
      </c>
      <c r="E112" s="41" t="s">
        <v>519</v>
      </c>
      <c r="F112" s="12">
        <v>1</v>
      </c>
      <c r="G112" s="41"/>
    </row>
    <row r="113" spans="1:7" x14ac:dyDescent="0.2">
      <c r="A113" s="22"/>
      <c r="B113" s="29" t="s">
        <v>143</v>
      </c>
      <c r="C113" s="63" t="s">
        <v>406</v>
      </c>
      <c r="D113" s="63"/>
      <c r="E113" s="63"/>
      <c r="F113" s="64"/>
      <c r="G113" s="41"/>
    </row>
    <row r="114" spans="1:7" ht="112" x14ac:dyDescent="0.2">
      <c r="A114" s="38"/>
      <c r="B114" s="30" t="s">
        <v>145</v>
      </c>
      <c r="C114" s="5" t="s">
        <v>407</v>
      </c>
      <c r="D114" s="5" t="s">
        <v>411</v>
      </c>
      <c r="E114" s="17" t="s">
        <v>575</v>
      </c>
      <c r="F114" s="12">
        <v>0.6</v>
      </c>
      <c r="G114" s="45" t="s">
        <v>605</v>
      </c>
    </row>
    <row r="115" spans="1:7" ht="64" x14ac:dyDescent="0.2">
      <c r="A115" s="38"/>
      <c r="B115" s="30" t="s">
        <v>146</v>
      </c>
      <c r="C115" s="5" t="s">
        <v>408</v>
      </c>
      <c r="D115" s="5" t="s">
        <v>412</v>
      </c>
      <c r="E115" s="17" t="s">
        <v>606</v>
      </c>
      <c r="F115" s="12">
        <v>0.9</v>
      </c>
      <c r="G115" s="45" t="s">
        <v>607</v>
      </c>
    </row>
    <row r="116" spans="1:7" ht="48" x14ac:dyDescent="0.2">
      <c r="A116" s="38"/>
      <c r="B116" s="30" t="s">
        <v>147</v>
      </c>
      <c r="C116" s="5" t="s">
        <v>409</v>
      </c>
      <c r="D116" s="5" t="s">
        <v>413</v>
      </c>
      <c r="E116" s="41" t="s">
        <v>520</v>
      </c>
      <c r="F116" s="12">
        <v>1</v>
      </c>
      <c r="G116" s="41"/>
    </row>
    <row r="117" spans="1:7" ht="64" x14ac:dyDescent="0.2">
      <c r="A117" s="38"/>
      <c r="B117" s="30" t="s">
        <v>148</v>
      </c>
      <c r="C117" s="5" t="s">
        <v>410</v>
      </c>
      <c r="D117" s="5" t="s">
        <v>414</v>
      </c>
      <c r="E117" s="43" t="s">
        <v>576</v>
      </c>
      <c r="F117" s="12">
        <v>1</v>
      </c>
      <c r="G117" s="41"/>
    </row>
    <row r="118" spans="1:7" x14ac:dyDescent="0.2">
      <c r="A118" s="21"/>
      <c r="B118" s="28" t="s">
        <v>149</v>
      </c>
      <c r="C118" s="67" t="s">
        <v>415</v>
      </c>
      <c r="D118" s="67"/>
      <c r="E118" s="67"/>
      <c r="F118" s="68"/>
      <c r="G118" s="41"/>
    </row>
    <row r="119" spans="1:7" x14ac:dyDescent="0.2">
      <c r="A119" s="25"/>
      <c r="B119" s="29" t="s">
        <v>151</v>
      </c>
      <c r="C119" s="63" t="s">
        <v>416</v>
      </c>
      <c r="D119" s="63"/>
      <c r="E119" s="63"/>
      <c r="F119" s="64"/>
      <c r="G119" s="41"/>
    </row>
    <row r="120" spans="1:7" ht="64" x14ac:dyDescent="0.2">
      <c r="A120" s="38"/>
      <c r="B120" s="30" t="s">
        <v>162</v>
      </c>
      <c r="C120" s="5" t="s">
        <v>417</v>
      </c>
      <c r="D120" s="5" t="s">
        <v>420</v>
      </c>
      <c r="E120" s="43" t="s">
        <v>560</v>
      </c>
      <c r="F120" s="12">
        <v>1</v>
      </c>
      <c r="G120" s="45"/>
    </row>
    <row r="121" spans="1:7" ht="64" x14ac:dyDescent="0.2">
      <c r="A121" s="38"/>
      <c r="B121" s="30" t="s">
        <v>163</v>
      </c>
      <c r="C121" s="5" t="s">
        <v>418</v>
      </c>
      <c r="D121" s="5" t="s">
        <v>421</v>
      </c>
      <c r="E121" s="17" t="s">
        <v>554</v>
      </c>
      <c r="F121" s="12">
        <v>1</v>
      </c>
      <c r="G121" s="41"/>
    </row>
    <row r="122" spans="1:7" ht="80" x14ac:dyDescent="0.2">
      <c r="A122" s="38"/>
      <c r="B122" s="30" t="s">
        <v>164</v>
      </c>
      <c r="C122" s="5" t="s">
        <v>419</v>
      </c>
      <c r="D122" s="5" t="s">
        <v>422</v>
      </c>
      <c r="E122" s="41" t="s">
        <v>577</v>
      </c>
      <c r="F122" s="12">
        <v>1</v>
      </c>
      <c r="G122" s="41"/>
    </row>
    <row r="123" spans="1:7" x14ac:dyDescent="0.2">
      <c r="A123" s="25"/>
      <c r="B123" s="29" t="s">
        <v>165</v>
      </c>
      <c r="C123" s="63" t="s">
        <v>423</v>
      </c>
      <c r="D123" s="63"/>
      <c r="E123" s="63"/>
      <c r="F123" s="64"/>
      <c r="G123" s="41"/>
    </row>
    <row r="124" spans="1:7" ht="48" x14ac:dyDescent="0.2">
      <c r="A124" s="38"/>
      <c r="B124" s="30" t="s">
        <v>153</v>
      </c>
      <c r="C124" s="5" t="s">
        <v>424</v>
      </c>
      <c r="D124" s="5" t="s">
        <v>433</v>
      </c>
      <c r="E124" s="41" t="s">
        <v>521</v>
      </c>
      <c r="F124" s="12">
        <v>1</v>
      </c>
      <c r="G124" s="41"/>
    </row>
    <row r="125" spans="1:7" ht="16" x14ac:dyDescent="0.2">
      <c r="A125" s="38"/>
      <c r="B125" s="30" t="s">
        <v>154</v>
      </c>
      <c r="C125" s="5" t="s">
        <v>425</v>
      </c>
      <c r="D125" s="5" t="s">
        <v>434</v>
      </c>
      <c r="E125" s="41" t="s">
        <v>521</v>
      </c>
      <c r="F125" s="12">
        <v>1</v>
      </c>
      <c r="G125" s="41"/>
    </row>
    <row r="126" spans="1:7" ht="48" x14ac:dyDescent="0.2">
      <c r="A126" s="38"/>
      <c r="B126" s="30" t="s">
        <v>155</v>
      </c>
      <c r="C126" s="5" t="s">
        <v>426</v>
      </c>
      <c r="D126" s="5" t="s">
        <v>435</v>
      </c>
      <c r="E126" s="41" t="s">
        <v>521</v>
      </c>
      <c r="F126" s="12">
        <v>1</v>
      </c>
      <c r="G126" s="41"/>
    </row>
    <row r="127" spans="1:7" ht="32" x14ac:dyDescent="0.2">
      <c r="A127" s="38"/>
      <c r="B127" s="30" t="s">
        <v>156</v>
      </c>
      <c r="C127" s="5" t="s">
        <v>427</v>
      </c>
      <c r="D127" s="5" t="s">
        <v>436</v>
      </c>
      <c r="E127" s="41" t="s">
        <v>521</v>
      </c>
      <c r="F127" s="12">
        <v>1</v>
      </c>
      <c r="G127" s="41"/>
    </row>
    <row r="128" spans="1:7" ht="48" x14ac:dyDescent="0.2">
      <c r="A128" s="38"/>
      <c r="B128" s="30" t="s">
        <v>157</v>
      </c>
      <c r="C128" s="5" t="s">
        <v>428</v>
      </c>
      <c r="D128" s="5" t="s">
        <v>437</v>
      </c>
      <c r="E128" s="41" t="s">
        <v>521</v>
      </c>
      <c r="F128" s="12">
        <v>1</v>
      </c>
      <c r="G128" s="41"/>
    </row>
    <row r="129" spans="1:7" ht="64" x14ac:dyDescent="0.2">
      <c r="A129" s="38"/>
      <c r="B129" s="30" t="s">
        <v>158</v>
      </c>
      <c r="C129" s="5" t="s">
        <v>429</v>
      </c>
      <c r="D129" s="5" t="s">
        <v>438</v>
      </c>
      <c r="E129" s="41" t="s">
        <v>521</v>
      </c>
      <c r="F129" s="12">
        <v>1</v>
      </c>
      <c r="G129" s="41"/>
    </row>
    <row r="130" spans="1:7" ht="48" x14ac:dyDescent="0.2">
      <c r="A130" s="38"/>
      <c r="B130" s="30" t="s">
        <v>159</v>
      </c>
      <c r="C130" s="5" t="s">
        <v>430</v>
      </c>
      <c r="D130" s="5" t="s">
        <v>439</v>
      </c>
      <c r="E130" s="41" t="s">
        <v>521</v>
      </c>
      <c r="F130" s="12">
        <v>1</v>
      </c>
      <c r="G130" s="41"/>
    </row>
    <row r="131" spans="1:7" ht="32" x14ac:dyDescent="0.2">
      <c r="A131" s="38"/>
      <c r="B131" s="30" t="s">
        <v>160</v>
      </c>
      <c r="C131" s="5" t="s">
        <v>431</v>
      </c>
      <c r="D131" s="5" t="s">
        <v>440</v>
      </c>
      <c r="E131" s="41" t="s">
        <v>521</v>
      </c>
      <c r="F131" s="12">
        <v>1</v>
      </c>
      <c r="G131" s="41"/>
    </row>
    <row r="132" spans="1:7" ht="32" x14ac:dyDescent="0.2">
      <c r="A132" s="38"/>
      <c r="B132" s="30" t="s">
        <v>161</v>
      </c>
      <c r="C132" s="5" t="s">
        <v>432</v>
      </c>
      <c r="D132" s="5" t="s">
        <v>441</v>
      </c>
      <c r="E132" s="41" t="s">
        <v>521</v>
      </c>
      <c r="F132" s="12">
        <v>1</v>
      </c>
      <c r="G132" s="41"/>
    </row>
    <row r="133" spans="1:7" x14ac:dyDescent="0.2">
      <c r="A133" s="25"/>
      <c r="B133" s="29" t="s">
        <v>167</v>
      </c>
      <c r="C133" s="63" t="s">
        <v>442</v>
      </c>
      <c r="D133" s="63"/>
      <c r="E133" s="63"/>
      <c r="F133" s="64"/>
      <c r="G133" s="41"/>
    </row>
    <row r="134" spans="1:7" ht="32" x14ac:dyDescent="0.2">
      <c r="A134" s="38"/>
      <c r="B134" s="30" t="s">
        <v>169</v>
      </c>
      <c r="C134" s="5" t="s">
        <v>443</v>
      </c>
      <c r="D134" s="5" t="s">
        <v>444</v>
      </c>
      <c r="E134" s="41" t="s">
        <v>521</v>
      </c>
      <c r="F134" s="12">
        <v>1</v>
      </c>
      <c r="G134" s="41"/>
    </row>
    <row r="135" spans="1:7" x14ac:dyDescent="0.2">
      <c r="A135" s="23"/>
      <c r="B135" s="31" t="s">
        <v>170</v>
      </c>
      <c r="C135" s="65" t="s">
        <v>445</v>
      </c>
      <c r="D135" s="65"/>
      <c r="E135" s="65"/>
      <c r="F135" s="66"/>
      <c r="G135" s="41"/>
    </row>
    <row r="136" spans="1:7" x14ac:dyDescent="0.2">
      <c r="A136" s="25"/>
      <c r="B136" s="29" t="s">
        <v>172</v>
      </c>
      <c r="C136" s="63" t="s">
        <v>446</v>
      </c>
      <c r="D136" s="63"/>
      <c r="E136" s="63"/>
      <c r="F136" s="64"/>
      <c r="G136" s="41"/>
    </row>
    <row r="137" spans="1:7" ht="80" x14ac:dyDescent="0.2">
      <c r="A137" s="38"/>
      <c r="B137" s="30" t="s">
        <v>174</v>
      </c>
      <c r="C137" s="5" t="s">
        <v>561</v>
      </c>
      <c r="D137" s="5" t="s">
        <v>448</v>
      </c>
      <c r="E137" s="43" t="s">
        <v>591</v>
      </c>
      <c r="F137" s="12">
        <v>1</v>
      </c>
      <c r="G137" s="45"/>
    </row>
    <row r="138" spans="1:7" ht="86.25" customHeight="1" x14ac:dyDescent="0.2">
      <c r="A138" s="38"/>
      <c r="B138" s="30" t="s">
        <v>175</v>
      </c>
      <c r="C138" s="5" t="s">
        <v>522</v>
      </c>
      <c r="D138" s="5" t="s">
        <v>449</v>
      </c>
      <c r="E138" s="43" t="s">
        <v>595</v>
      </c>
      <c r="F138" s="12">
        <v>0.9</v>
      </c>
      <c r="G138" s="45" t="s">
        <v>608</v>
      </c>
    </row>
    <row r="139" spans="1:7" ht="48" x14ac:dyDescent="0.2">
      <c r="A139" s="38"/>
      <c r="B139" s="30" t="s">
        <v>176</v>
      </c>
      <c r="C139" s="5" t="s">
        <v>447</v>
      </c>
      <c r="D139" s="5" t="s">
        <v>450</v>
      </c>
      <c r="E139" s="43" t="s">
        <v>596</v>
      </c>
      <c r="F139" s="12">
        <v>1</v>
      </c>
      <c r="G139" s="45"/>
    </row>
    <row r="140" spans="1:7" x14ac:dyDescent="0.2">
      <c r="A140" s="25"/>
      <c r="B140" s="29" t="s">
        <v>177</v>
      </c>
      <c r="C140" s="63" t="s">
        <v>451</v>
      </c>
      <c r="D140" s="63"/>
      <c r="E140" s="63"/>
      <c r="F140" s="64"/>
      <c r="G140" s="41"/>
    </row>
    <row r="141" spans="1:7" ht="32" x14ac:dyDescent="0.2">
      <c r="A141" s="38"/>
      <c r="B141" s="30" t="s">
        <v>179</v>
      </c>
      <c r="C141" s="5" t="s">
        <v>523</v>
      </c>
      <c r="D141" s="5" t="s">
        <v>452</v>
      </c>
      <c r="E141" s="41" t="s">
        <v>524</v>
      </c>
      <c r="F141" s="12">
        <v>1</v>
      </c>
      <c r="G141" s="41"/>
    </row>
    <row r="142" spans="1:7" ht="48" x14ac:dyDescent="0.2">
      <c r="A142" s="38"/>
      <c r="B142" s="30" t="s">
        <v>180</v>
      </c>
      <c r="C142" s="5" t="s">
        <v>525</v>
      </c>
      <c r="D142" s="5" t="s">
        <v>453</v>
      </c>
      <c r="E142" s="41" t="s">
        <v>519</v>
      </c>
      <c r="F142" s="12">
        <v>1</v>
      </c>
      <c r="G142" s="41"/>
    </row>
    <row r="143" spans="1:7" x14ac:dyDescent="0.2">
      <c r="A143" s="21"/>
      <c r="B143" s="28" t="s">
        <v>181</v>
      </c>
      <c r="C143" s="67" t="s">
        <v>454</v>
      </c>
      <c r="D143" s="67"/>
      <c r="E143" s="67"/>
      <c r="F143" s="68"/>
      <c r="G143" s="41"/>
    </row>
    <row r="144" spans="1:7" x14ac:dyDescent="0.2">
      <c r="A144" s="25"/>
      <c r="B144" s="29" t="s">
        <v>183</v>
      </c>
      <c r="C144" s="63" t="s">
        <v>455</v>
      </c>
      <c r="D144" s="63"/>
      <c r="E144" s="63"/>
      <c r="F144" s="64"/>
      <c r="G144" s="41"/>
    </row>
    <row r="145" spans="1:7" ht="48" x14ac:dyDescent="0.2">
      <c r="A145" s="38"/>
      <c r="B145" s="30" t="s">
        <v>184</v>
      </c>
      <c r="C145" s="5" t="s">
        <v>456</v>
      </c>
      <c r="D145" s="5" t="s">
        <v>462</v>
      </c>
      <c r="E145" s="41" t="s">
        <v>562</v>
      </c>
      <c r="F145" s="12">
        <v>1</v>
      </c>
      <c r="G145" s="41"/>
    </row>
    <row r="146" spans="1:7" ht="80" x14ac:dyDescent="0.2">
      <c r="A146" s="38"/>
      <c r="B146" s="30" t="s">
        <v>185</v>
      </c>
      <c r="C146" s="5" t="s">
        <v>527</v>
      </c>
      <c r="D146" s="5" t="s">
        <v>463</v>
      </c>
      <c r="E146" s="41" t="s">
        <v>563</v>
      </c>
      <c r="F146" s="12">
        <v>1</v>
      </c>
      <c r="G146" s="41"/>
    </row>
    <row r="147" spans="1:7" ht="96" x14ac:dyDescent="0.2">
      <c r="A147" s="38"/>
      <c r="B147" s="30" t="s">
        <v>186</v>
      </c>
      <c r="C147" s="5" t="s">
        <v>457</v>
      </c>
      <c r="D147" s="5" t="s">
        <v>464</v>
      </c>
      <c r="E147" s="43" t="s">
        <v>578</v>
      </c>
      <c r="F147" s="12">
        <v>1</v>
      </c>
      <c r="G147" s="41"/>
    </row>
    <row r="148" spans="1:7" ht="48" x14ac:dyDescent="0.2">
      <c r="A148" s="38"/>
      <c r="B148" s="30" t="s">
        <v>187</v>
      </c>
      <c r="C148" s="5" t="s">
        <v>458</v>
      </c>
      <c r="D148" s="5" t="s">
        <v>536</v>
      </c>
      <c r="E148" s="43" t="s">
        <v>597</v>
      </c>
      <c r="F148" s="12">
        <v>1</v>
      </c>
      <c r="G148" s="45"/>
    </row>
    <row r="149" spans="1:7" ht="48" x14ac:dyDescent="0.2">
      <c r="A149" s="38"/>
      <c r="B149" s="30" t="s">
        <v>188</v>
      </c>
      <c r="C149" s="5" t="s">
        <v>459</v>
      </c>
      <c r="D149" s="5" t="s">
        <v>465</v>
      </c>
      <c r="E149" s="43" t="s">
        <v>597</v>
      </c>
      <c r="F149" s="12">
        <v>1</v>
      </c>
      <c r="G149" s="45"/>
    </row>
    <row r="150" spans="1:7" ht="64" x14ac:dyDescent="0.2">
      <c r="A150" s="38"/>
      <c r="B150" s="30" t="s">
        <v>189</v>
      </c>
      <c r="C150" s="5" t="s">
        <v>460</v>
      </c>
      <c r="D150" s="5" t="s">
        <v>466</v>
      </c>
      <c r="E150" s="43" t="s">
        <v>604</v>
      </c>
      <c r="F150" s="12">
        <v>1</v>
      </c>
      <c r="G150" s="45"/>
    </row>
    <row r="151" spans="1:7" ht="64" x14ac:dyDescent="0.2">
      <c r="A151" s="38"/>
      <c r="B151" s="30" t="s">
        <v>190</v>
      </c>
      <c r="C151" s="5" t="s">
        <v>461</v>
      </c>
      <c r="D151" s="5" t="s">
        <v>467</v>
      </c>
      <c r="E151" s="43" t="s">
        <v>603</v>
      </c>
      <c r="F151" s="12">
        <v>1</v>
      </c>
      <c r="G151" s="43"/>
    </row>
    <row r="152" spans="1:7" x14ac:dyDescent="0.2">
      <c r="A152" s="23"/>
      <c r="B152" s="28" t="s">
        <v>191</v>
      </c>
      <c r="C152" s="67" t="s">
        <v>468</v>
      </c>
      <c r="D152" s="67"/>
      <c r="E152" s="67"/>
      <c r="F152" s="68"/>
      <c r="G152" s="41"/>
    </row>
    <row r="153" spans="1:7" x14ac:dyDescent="0.2">
      <c r="A153" s="25"/>
      <c r="B153" s="29" t="s">
        <v>193</v>
      </c>
      <c r="C153" s="63" t="s">
        <v>469</v>
      </c>
      <c r="D153" s="63"/>
      <c r="E153" s="63"/>
      <c r="F153" s="64"/>
      <c r="G153" s="41"/>
    </row>
    <row r="154" spans="1:7" ht="32" x14ac:dyDescent="0.2">
      <c r="A154" s="38"/>
      <c r="B154" s="30" t="s">
        <v>195</v>
      </c>
      <c r="C154" s="5" t="s">
        <v>470</v>
      </c>
      <c r="D154" s="5" t="s">
        <v>473</v>
      </c>
      <c r="E154" s="41" t="s">
        <v>526</v>
      </c>
      <c r="F154" s="12">
        <v>1</v>
      </c>
      <c r="G154" s="41"/>
    </row>
    <row r="155" spans="1:7" ht="64" x14ac:dyDescent="0.2">
      <c r="A155" s="38"/>
      <c r="B155" s="30" t="s">
        <v>196</v>
      </c>
      <c r="C155" s="5" t="s">
        <v>471</v>
      </c>
      <c r="D155" s="5" t="s">
        <v>474</v>
      </c>
      <c r="E155" s="17" t="s">
        <v>579</v>
      </c>
      <c r="F155" s="12">
        <v>1</v>
      </c>
      <c r="G155" s="41"/>
    </row>
    <row r="156" spans="1:7" ht="48" customHeight="1" x14ac:dyDescent="0.2">
      <c r="A156" s="38"/>
      <c r="B156" s="30" t="s">
        <v>197</v>
      </c>
      <c r="C156" s="5" t="s">
        <v>472</v>
      </c>
      <c r="D156" s="5" t="s">
        <v>475</v>
      </c>
      <c r="E156" s="17" t="s">
        <v>579</v>
      </c>
      <c r="F156" s="12">
        <v>1</v>
      </c>
      <c r="G156" s="43"/>
    </row>
    <row r="157" spans="1:7" x14ac:dyDescent="0.2">
      <c r="A157" s="25"/>
      <c r="B157" s="29" t="s">
        <v>198</v>
      </c>
      <c r="C157" s="63" t="s">
        <v>564</v>
      </c>
      <c r="D157" s="63"/>
      <c r="E157" s="63"/>
      <c r="F157" s="64"/>
      <c r="G157" s="41"/>
    </row>
    <row r="158" spans="1:7" ht="48" x14ac:dyDescent="0.2">
      <c r="A158" s="38"/>
      <c r="B158" s="30" t="s">
        <v>199</v>
      </c>
      <c r="C158" s="5" t="s">
        <v>581</v>
      </c>
      <c r="D158" s="5" t="s">
        <v>580</v>
      </c>
      <c r="E158" s="41" t="s">
        <v>519</v>
      </c>
      <c r="F158" s="12">
        <v>1</v>
      </c>
      <c r="G158" s="41"/>
    </row>
    <row r="159" spans="1:7" x14ac:dyDescent="0.2">
      <c r="A159" s="21"/>
      <c r="B159" s="28" t="s">
        <v>201</v>
      </c>
      <c r="C159" s="67" t="s">
        <v>476</v>
      </c>
      <c r="D159" s="67"/>
      <c r="E159" s="67"/>
      <c r="F159" s="68"/>
      <c r="G159" s="41"/>
    </row>
    <row r="160" spans="1:7" x14ac:dyDescent="0.2">
      <c r="A160" s="25"/>
      <c r="B160" s="29" t="s">
        <v>203</v>
      </c>
      <c r="C160" s="63" t="s">
        <v>477</v>
      </c>
      <c r="D160" s="63"/>
      <c r="E160" s="63"/>
      <c r="F160" s="64"/>
      <c r="G160" s="41"/>
    </row>
    <row r="161" spans="1:7" ht="64" x14ac:dyDescent="0.2">
      <c r="A161" s="38"/>
      <c r="B161" s="30" t="s">
        <v>205</v>
      </c>
      <c r="C161" s="5" t="s">
        <v>478</v>
      </c>
      <c r="D161" s="5" t="s">
        <v>537</v>
      </c>
      <c r="E161" s="17" t="s">
        <v>598</v>
      </c>
      <c r="F161" s="12">
        <v>1</v>
      </c>
      <c r="G161" s="45"/>
    </row>
    <row r="162" spans="1:7" ht="80" x14ac:dyDescent="0.2">
      <c r="A162" s="38"/>
      <c r="B162" s="30" t="s">
        <v>206</v>
      </c>
      <c r="C162" s="5" t="s">
        <v>479</v>
      </c>
      <c r="D162" s="5" t="s">
        <v>483</v>
      </c>
      <c r="E162" s="43" t="s">
        <v>498</v>
      </c>
      <c r="F162" s="12">
        <v>1</v>
      </c>
      <c r="G162" s="43"/>
    </row>
    <row r="163" spans="1:7" ht="64" x14ac:dyDescent="0.2">
      <c r="A163" s="38"/>
      <c r="B163" s="30" t="s">
        <v>207</v>
      </c>
      <c r="C163" s="5" t="s">
        <v>480</v>
      </c>
      <c r="D163" s="5" t="s">
        <v>484</v>
      </c>
      <c r="E163" s="43" t="s">
        <v>600</v>
      </c>
      <c r="F163" s="12">
        <v>1</v>
      </c>
      <c r="G163" s="45"/>
    </row>
    <row r="164" spans="1:7" ht="64" x14ac:dyDescent="0.2">
      <c r="A164" s="38"/>
      <c r="B164" s="30" t="s">
        <v>208</v>
      </c>
      <c r="C164" s="5" t="s">
        <v>481</v>
      </c>
      <c r="D164" s="5" t="s">
        <v>485</v>
      </c>
      <c r="E164" s="43" t="s">
        <v>599</v>
      </c>
      <c r="F164" s="12">
        <v>1</v>
      </c>
      <c r="G164" s="45"/>
    </row>
    <row r="165" spans="1:7" ht="48" x14ac:dyDescent="0.2">
      <c r="A165" s="38"/>
      <c r="B165" s="30" t="s">
        <v>209</v>
      </c>
      <c r="C165" s="5" t="s">
        <v>482</v>
      </c>
      <c r="D165" s="5" t="s">
        <v>486</v>
      </c>
      <c r="E165" s="41" t="s">
        <v>528</v>
      </c>
      <c r="F165" s="12">
        <v>1</v>
      </c>
      <c r="G165" s="41"/>
    </row>
    <row r="166" spans="1:7" x14ac:dyDescent="0.2">
      <c r="A166" s="25"/>
      <c r="B166" s="29" t="s">
        <v>210</v>
      </c>
      <c r="C166" s="63" t="s">
        <v>487</v>
      </c>
      <c r="D166" s="63"/>
      <c r="E166" s="63"/>
      <c r="F166" s="64"/>
      <c r="G166" s="41"/>
    </row>
    <row r="167" spans="1:7" ht="80" x14ac:dyDescent="0.2">
      <c r="A167" s="38"/>
      <c r="B167" s="30" t="s">
        <v>212</v>
      </c>
      <c r="C167" s="5" t="s">
        <v>488</v>
      </c>
      <c r="D167" s="5" t="s">
        <v>491</v>
      </c>
      <c r="E167" s="43" t="s">
        <v>582</v>
      </c>
      <c r="F167" s="12">
        <v>1</v>
      </c>
      <c r="G167" s="41"/>
    </row>
    <row r="168" spans="1:7" ht="100.5" customHeight="1" x14ac:dyDescent="0.2">
      <c r="A168" s="38"/>
      <c r="B168" s="30" t="s">
        <v>213</v>
      </c>
      <c r="C168" s="5" t="s">
        <v>489</v>
      </c>
      <c r="D168" s="5" t="s">
        <v>492</v>
      </c>
      <c r="E168" s="17" t="s">
        <v>611</v>
      </c>
      <c r="F168" s="12">
        <v>1</v>
      </c>
      <c r="G168" s="45"/>
    </row>
    <row r="169" spans="1:7" ht="49" thickBot="1" x14ac:dyDescent="0.25">
      <c r="A169" s="39"/>
      <c r="B169" s="32" t="s">
        <v>214</v>
      </c>
      <c r="C169" s="26" t="s">
        <v>490</v>
      </c>
      <c r="D169" s="26" t="s">
        <v>493</v>
      </c>
      <c r="E169" s="42" t="s">
        <v>601</v>
      </c>
      <c r="F169" s="12">
        <v>0.9</v>
      </c>
      <c r="G169" s="45" t="s">
        <v>602</v>
      </c>
    </row>
    <row r="170" spans="1:7" ht="16" thickTop="1" x14ac:dyDescent="0.2"/>
  </sheetData>
  <mergeCells count="57">
    <mergeCell ref="C11:F11"/>
    <mergeCell ref="A5:B5"/>
    <mergeCell ref="C5:D5"/>
    <mergeCell ref="E5:F5"/>
    <mergeCell ref="C7:F7"/>
    <mergeCell ref="C8:F8"/>
    <mergeCell ref="C12:F12"/>
    <mergeCell ref="C18:F18"/>
    <mergeCell ref="C21:F21"/>
    <mergeCell ref="C22:F22"/>
    <mergeCell ref="C25:F25"/>
    <mergeCell ref="C65:F65"/>
    <mergeCell ref="C29:F29"/>
    <mergeCell ref="C31:F31"/>
    <mergeCell ref="C32:F32"/>
    <mergeCell ref="C37:F37"/>
    <mergeCell ref="C41:F41"/>
    <mergeCell ref="C45:F45"/>
    <mergeCell ref="C46:F46"/>
    <mergeCell ref="C49:F49"/>
    <mergeCell ref="C56:F56"/>
    <mergeCell ref="C58:F58"/>
    <mergeCell ref="C64:F64"/>
    <mergeCell ref="C108:F108"/>
    <mergeCell ref="C68:F68"/>
    <mergeCell ref="C69:F69"/>
    <mergeCell ref="C76:F76"/>
    <mergeCell ref="C86:F86"/>
    <mergeCell ref="C87:F87"/>
    <mergeCell ref="C92:F92"/>
    <mergeCell ref="C94:F94"/>
    <mergeCell ref="C96:F96"/>
    <mergeCell ref="C101:F101"/>
    <mergeCell ref="C103:F103"/>
    <mergeCell ref="C106:F106"/>
    <mergeCell ref="C109:F109"/>
    <mergeCell ref="C113:F113"/>
    <mergeCell ref="C118:F118"/>
    <mergeCell ref="C119:F119"/>
    <mergeCell ref="C123:F123"/>
    <mergeCell ref="C166:F166"/>
    <mergeCell ref="C133:F133"/>
    <mergeCell ref="C135:F135"/>
    <mergeCell ref="C136:F136"/>
    <mergeCell ref="C140:F140"/>
    <mergeCell ref="C143:F143"/>
    <mergeCell ref="C144:F144"/>
    <mergeCell ref="C152:F152"/>
    <mergeCell ref="C153:F153"/>
    <mergeCell ref="C157:F157"/>
    <mergeCell ref="C159:F159"/>
    <mergeCell ref="C160:F160"/>
    <mergeCell ref="G1:G2"/>
    <mergeCell ref="G3:G4"/>
    <mergeCell ref="A1:C4"/>
    <mergeCell ref="D1:F4"/>
    <mergeCell ref="G5:G7"/>
  </mergeCells>
  <conditionalFormatting sqref="F5 F7:F8 F11:F12 F18 F21:F22 F25 F29 F31:F32 F37 F41 F45:F46 F49 F56 F58 F64:F65 F68:F69 F76 F86:F87 F92 F94 F96 F101 F103 F106 F108:F109 F113 F118:F119 F123 F133 F135:F136 F140 F143:F144 F152:F153 F157 F159:F160 F166">
    <cfRule type="cellIs" dxfId="158" priority="156" operator="greaterThan">
      <formula>0.75</formula>
    </cfRule>
    <cfRule type="cellIs" dxfId="157" priority="155" stopIfTrue="1" operator="between">
      <formula>0.251</formula>
      <formula>0.75</formula>
    </cfRule>
    <cfRule type="cellIs" dxfId="156" priority="154" stopIfTrue="1" operator="lessThanOrEqual">
      <formula>0.25</formula>
    </cfRule>
  </conditionalFormatting>
  <conditionalFormatting sqref="F9:F10">
    <cfRule type="cellIs" dxfId="155" priority="144" operator="lessThan">
      <formula>0.25</formula>
    </cfRule>
    <cfRule type="cellIs" dxfId="154" priority="143" stopIfTrue="1" operator="greaterThanOrEqual">
      <formula>0.25</formula>
    </cfRule>
    <cfRule type="cellIs" dxfId="153" priority="142" stopIfTrue="1" operator="greaterThan">
      <formula>0.75</formula>
    </cfRule>
    <cfRule type="cellIs" dxfId="152" priority="141" stopIfTrue="1" operator="equal">
      <formula>1</formula>
    </cfRule>
  </conditionalFormatting>
  <conditionalFormatting sqref="F13:F17">
    <cfRule type="cellIs" dxfId="151" priority="140" operator="lessThan">
      <formula>0.25</formula>
    </cfRule>
    <cfRule type="cellIs" dxfId="150" priority="139" stopIfTrue="1" operator="greaterThanOrEqual">
      <formula>0.25</formula>
    </cfRule>
    <cfRule type="cellIs" dxfId="149" priority="138" stopIfTrue="1" operator="greaterThan">
      <formula>0.75</formula>
    </cfRule>
    <cfRule type="cellIs" dxfId="148" priority="137" stopIfTrue="1" operator="equal">
      <formula>1</formula>
    </cfRule>
  </conditionalFormatting>
  <conditionalFormatting sqref="F19:F20">
    <cfRule type="cellIs" dxfId="147" priority="136" operator="lessThan">
      <formula>0.25</formula>
    </cfRule>
    <cfRule type="cellIs" dxfId="146" priority="135" stopIfTrue="1" operator="greaterThanOrEqual">
      <formula>0.25</formula>
    </cfRule>
    <cfRule type="cellIs" dxfId="145" priority="134" stopIfTrue="1" operator="greaterThan">
      <formula>0.75</formula>
    </cfRule>
    <cfRule type="cellIs" dxfId="144" priority="133" stopIfTrue="1" operator="equal">
      <formula>1</formula>
    </cfRule>
  </conditionalFormatting>
  <conditionalFormatting sqref="F23:F24">
    <cfRule type="cellIs" dxfId="143" priority="132" operator="lessThan">
      <formula>0.25</formula>
    </cfRule>
    <cfRule type="cellIs" dxfId="142" priority="131" stopIfTrue="1" operator="greaterThanOrEqual">
      <formula>0.25</formula>
    </cfRule>
    <cfRule type="cellIs" dxfId="141" priority="130" stopIfTrue="1" operator="greaterThan">
      <formula>0.75</formula>
    </cfRule>
    <cfRule type="cellIs" dxfId="140" priority="129" stopIfTrue="1" operator="equal">
      <formula>1</formula>
    </cfRule>
  </conditionalFormatting>
  <conditionalFormatting sqref="F26:F28">
    <cfRule type="cellIs" dxfId="139" priority="128" operator="lessThan">
      <formula>0.25</formula>
    </cfRule>
    <cfRule type="cellIs" dxfId="138" priority="127" stopIfTrue="1" operator="greaterThanOrEqual">
      <formula>0.25</formula>
    </cfRule>
    <cfRule type="cellIs" dxfId="137" priority="126" stopIfTrue="1" operator="greaterThan">
      <formula>0.75</formula>
    </cfRule>
    <cfRule type="cellIs" dxfId="136" priority="125" stopIfTrue="1" operator="equal">
      <formula>1</formula>
    </cfRule>
  </conditionalFormatting>
  <conditionalFormatting sqref="F30">
    <cfRule type="cellIs" dxfId="135" priority="124" operator="lessThan">
      <formula>0.25</formula>
    </cfRule>
    <cfRule type="cellIs" dxfId="134" priority="123" stopIfTrue="1" operator="greaterThanOrEqual">
      <formula>0.25</formula>
    </cfRule>
    <cfRule type="cellIs" dxfId="133" priority="122" stopIfTrue="1" operator="greaterThan">
      <formula>0.75</formula>
    </cfRule>
    <cfRule type="cellIs" dxfId="132" priority="121" stopIfTrue="1" operator="equal">
      <formula>1</formula>
    </cfRule>
  </conditionalFormatting>
  <conditionalFormatting sqref="F33:F36">
    <cfRule type="cellIs" dxfId="131" priority="120" operator="lessThan">
      <formula>0.25</formula>
    </cfRule>
    <cfRule type="cellIs" dxfId="130" priority="119" stopIfTrue="1" operator="greaterThanOrEqual">
      <formula>0.25</formula>
    </cfRule>
    <cfRule type="cellIs" dxfId="129" priority="118" stopIfTrue="1" operator="greaterThan">
      <formula>0.75</formula>
    </cfRule>
    <cfRule type="cellIs" dxfId="128" priority="117" stopIfTrue="1" operator="equal">
      <formula>1</formula>
    </cfRule>
  </conditionalFormatting>
  <conditionalFormatting sqref="F38:F40">
    <cfRule type="cellIs" dxfId="127" priority="116" operator="lessThan">
      <formula>0.25</formula>
    </cfRule>
    <cfRule type="cellIs" dxfId="126" priority="115" stopIfTrue="1" operator="greaterThanOrEqual">
      <formula>0.25</formula>
    </cfRule>
    <cfRule type="cellIs" dxfId="125" priority="114" stopIfTrue="1" operator="greaterThan">
      <formula>0.75</formula>
    </cfRule>
    <cfRule type="cellIs" dxfId="124" priority="113" stopIfTrue="1" operator="equal">
      <formula>1</formula>
    </cfRule>
  </conditionalFormatting>
  <conditionalFormatting sqref="F42:F44">
    <cfRule type="cellIs" dxfId="123" priority="112" operator="lessThan">
      <formula>0.25</formula>
    </cfRule>
    <cfRule type="cellIs" dxfId="122" priority="111" stopIfTrue="1" operator="greaterThanOrEqual">
      <formula>0.25</formula>
    </cfRule>
    <cfRule type="cellIs" dxfId="121" priority="110" stopIfTrue="1" operator="greaterThan">
      <formula>0.75</formula>
    </cfRule>
    <cfRule type="cellIs" dxfId="120" priority="109" stopIfTrue="1" operator="equal">
      <formula>1</formula>
    </cfRule>
  </conditionalFormatting>
  <conditionalFormatting sqref="F47:F48">
    <cfRule type="cellIs" dxfId="119" priority="108" operator="lessThan">
      <formula>0.25</formula>
    </cfRule>
    <cfRule type="cellIs" dxfId="118" priority="107" stopIfTrue="1" operator="greaterThanOrEqual">
      <formula>0.25</formula>
    </cfRule>
    <cfRule type="cellIs" dxfId="117" priority="106" stopIfTrue="1" operator="greaterThan">
      <formula>0.75</formula>
    </cfRule>
    <cfRule type="cellIs" dxfId="116" priority="105" stopIfTrue="1" operator="equal">
      <formula>1</formula>
    </cfRule>
  </conditionalFormatting>
  <conditionalFormatting sqref="F50:F55">
    <cfRule type="cellIs" dxfId="115" priority="104" operator="lessThan">
      <formula>0.25</formula>
    </cfRule>
    <cfRule type="cellIs" dxfId="114" priority="103" stopIfTrue="1" operator="greaterThanOrEqual">
      <formula>0.25</formula>
    </cfRule>
    <cfRule type="cellIs" dxfId="113" priority="102" stopIfTrue="1" operator="greaterThan">
      <formula>0.75</formula>
    </cfRule>
    <cfRule type="cellIs" dxfId="112" priority="101" stopIfTrue="1" operator="equal">
      <formula>1</formula>
    </cfRule>
  </conditionalFormatting>
  <conditionalFormatting sqref="F57">
    <cfRule type="cellIs" dxfId="111" priority="100" operator="lessThan">
      <formula>0.25</formula>
    </cfRule>
    <cfRule type="cellIs" dxfId="110" priority="99" stopIfTrue="1" operator="greaterThanOrEqual">
      <formula>0.25</formula>
    </cfRule>
    <cfRule type="cellIs" dxfId="109" priority="98" stopIfTrue="1" operator="greaterThan">
      <formula>0.75</formula>
    </cfRule>
    <cfRule type="cellIs" dxfId="108" priority="97" stopIfTrue="1" operator="equal">
      <formula>1</formula>
    </cfRule>
  </conditionalFormatting>
  <conditionalFormatting sqref="F59:F63">
    <cfRule type="cellIs" dxfId="107" priority="96" operator="lessThan">
      <formula>0.25</formula>
    </cfRule>
    <cfRule type="cellIs" dxfId="106" priority="95" stopIfTrue="1" operator="greaterThanOrEqual">
      <formula>0.25</formula>
    </cfRule>
    <cfRule type="cellIs" dxfId="105" priority="94" stopIfTrue="1" operator="greaterThan">
      <formula>0.75</formula>
    </cfRule>
    <cfRule type="cellIs" dxfId="104" priority="93" stopIfTrue="1" operator="equal">
      <formula>1</formula>
    </cfRule>
  </conditionalFormatting>
  <conditionalFormatting sqref="F66:F67">
    <cfRule type="cellIs" dxfId="103" priority="92" operator="lessThan">
      <formula>0.25</formula>
    </cfRule>
    <cfRule type="cellIs" dxfId="102" priority="91" stopIfTrue="1" operator="greaterThanOrEqual">
      <formula>0.25</formula>
    </cfRule>
    <cfRule type="cellIs" dxfId="101" priority="90" stopIfTrue="1" operator="greaterThan">
      <formula>0.75</formula>
    </cfRule>
    <cfRule type="cellIs" dxfId="100" priority="89" stopIfTrue="1" operator="equal">
      <formula>1</formula>
    </cfRule>
  </conditionalFormatting>
  <conditionalFormatting sqref="F70:F75">
    <cfRule type="cellIs" dxfId="99" priority="88" operator="lessThan">
      <formula>0.25</formula>
    </cfRule>
    <cfRule type="cellIs" dxfId="98" priority="87" stopIfTrue="1" operator="greaterThanOrEqual">
      <formula>0.25</formula>
    </cfRule>
    <cfRule type="cellIs" dxfId="97" priority="86" stopIfTrue="1" operator="greaterThan">
      <formula>0.75</formula>
    </cfRule>
    <cfRule type="cellIs" dxfId="96" priority="85" stopIfTrue="1" operator="equal">
      <formula>1</formula>
    </cfRule>
  </conditionalFormatting>
  <conditionalFormatting sqref="F77:F85">
    <cfRule type="cellIs" dxfId="95" priority="84" operator="lessThan">
      <formula>0.25</formula>
    </cfRule>
    <cfRule type="cellIs" dxfId="94" priority="83" stopIfTrue="1" operator="greaterThanOrEqual">
      <formula>0.25</formula>
    </cfRule>
    <cfRule type="cellIs" dxfId="93" priority="82" stopIfTrue="1" operator="greaterThan">
      <formula>0.75</formula>
    </cfRule>
    <cfRule type="cellIs" dxfId="92" priority="81" stopIfTrue="1" operator="equal">
      <formula>1</formula>
    </cfRule>
  </conditionalFormatting>
  <conditionalFormatting sqref="F88:F91">
    <cfRule type="cellIs" dxfId="91" priority="80" operator="lessThan">
      <formula>0.25</formula>
    </cfRule>
    <cfRule type="cellIs" dxfId="90" priority="79" stopIfTrue="1" operator="greaterThanOrEqual">
      <formula>0.25</formula>
    </cfRule>
    <cfRule type="cellIs" dxfId="89" priority="78" stopIfTrue="1" operator="greaterThan">
      <formula>0.75</formula>
    </cfRule>
    <cfRule type="cellIs" dxfId="88" priority="77" stopIfTrue="1" operator="equal">
      <formula>1</formula>
    </cfRule>
  </conditionalFormatting>
  <conditionalFormatting sqref="F93">
    <cfRule type="cellIs" dxfId="87" priority="75" stopIfTrue="1" operator="greaterThanOrEqual">
      <formula>0.25</formula>
    </cfRule>
    <cfRule type="cellIs" dxfId="86" priority="76" operator="lessThan">
      <formula>0.25</formula>
    </cfRule>
    <cfRule type="cellIs" dxfId="85" priority="74" stopIfTrue="1" operator="greaterThan">
      <formula>0.75</formula>
    </cfRule>
    <cfRule type="cellIs" dxfId="84" priority="73" stopIfTrue="1" operator="equal">
      <formula>1</formula>
    </cfRule>
  </conditionalFormatting>
  <conditionalFormatting sqref="F95">
    <cfRule type="cellIs" dxfId="83" priority="72" operator="lessThan">
      <formula>0.25</formula>
    </cfRule>
    <cfRule type="cellIs" dxfId="82" priority="71" stopIfTrue="1" operator="greaterThanOrEqual">
      <formula>0.25</formula>
    </cfRule>
    <cfRule type="cellIs" dxfId="81" priority="70" stopIfTrue="1" operator="greaterThan">
      <formula>0.75</formula>
    </cfRule>
    <cfRule type="cellIs" dxfId="80" priority="69" stopIfTrue="1" operator="equal">
      <formula>1</formula>
    </cfRule>
  </conditionalFormatting>
  <conditionalFormatting sqref="F97:F100">
    <cfRule type="cellIs" dxfId="79" priority="68" operator="lessThan">
      <formula>0.25</formula>
    </cfRule>
    <cfRule type="cellIs" dxfId="78" priority="67" stopIfTrue="1" operator="greaterThanOrEqual">
      <formula>0.25</formula>
    </cfRule>
    <cfRule type="cellIs" dxfId="77" priority="66" stopIfTrue="1" operator="greaterThan">
      <formula>0.75</formula>
    </cfRule>
    <cfRule type="cellIs" dxfId="76" priority="65" stopIfTrue="1" operator="equal">
      <formula>1</formula>
    </cfRule>
  </conditionalFormatting>
  <conditionalFormatting sqref="F102">
    <cfRule type="cellIs" dxfId="75" priority="64" operator="lessThan">
      <formula>0.25</formula>
    </cfRule>
    <cfRule type="cellIs" dxfId="74" priority="63" stopIfTrue="1" operator="greaterThanOrEqual">
      <formula>0.25</formula>
    </cfRule>
    <cfRule type="cellIs" dxfId="73" priority="62" stopIfTrue="1" operator="greaterThan">
      <formula>0.75</formula>
    </cfRule>
    <cfRule type="cellIs" dxfId="72" priority="61" stopIfTrue="1" operator="equal">
      <formula>1</formula>
    </cfRule>
  </conditionalFormatting>
  <conditionalFormatting sqref="F104:F105">
    <cfRule type="cellIs" dxfId="71" priority="56" operator="lessThan">
      <formula>0.25</formula>
    </cfRule>
    <cfRule type="cellIs" dxfId="70" priority="55" stopIfTrue="1" operator="greaterThanOrEqual">
      <formula>0.25</formula>
    </cfRule>
    <cfRule type="cellIs" dxfId="69" priority="54" stopIfTrue="1" operator="greaterThan">
      <formula>0.75</formula>
    </cfRule>
    <cfRule type="cellIs" dxfId="68" priority="53" stopIfTrue="1" operator="equal">
      <formula>1</formula>
    </cfRule>
  </conditionalFormatting>
  <conditionalFormatting sqref="F107">
    <cfRule type="cellIs" dxfId="67" priority="52" operator="lessThan">
      <formula>0.25</formula>
    </cfRule>
    <cfRule type="cellIs" dxfId="66" priority="51" stopIfTrue="1" operator="greaterThanOrEqual">
      <formula>0.25</formula>
    </cfRule>
    <cfRule type="cellIs" dxfId="65" priority="50" stopIfTrue="1" operator="greaterThan">
      <formula>0.75</formula>
    </cfRule>
    <cfRule type="cellIs" dxfId="64" priority="49" stopIfTrue="1" operator="equal">
      <formula>1</formula>
    </cfRule>
  </conditionalFormatting>
  <conditionalFormatting sqref="F110:F112">
    <cfRule type="cellIs" dxfId="63" priority="48" operator="lessThan">
      <formula>0.25</formula>
    </cfRule>
    <cfRule type="cellIs" dxfId="62" priority="47" stopIfTrue="1" operator="greaterThanOrEqual">
      <formula>0.25</formula>
    </cfRule>
    <cfRule type="cellIs" dxfId="61" priority="46" stopIfTrue="1" operator="greaterThan">
      <formula>0.75</formula>
    </cfRule>
    <cfRule type="cellIs" dxfId="60" priority="45" stopIfTrue="1" operator="equal">
      <formula>1</formula>
    </cfRule>
  </conditionalFormatting>
  <conditionalFormatting sqref="F114:F117">
    <cfRule type="cellIs" dxfId="59" priority="44" operator="lessThan">
      <formula>0.25</formula>
    </cfRule>
    <cfRule type="cellIs" dxfId="58" priority="43" stopIfTrue="1" operator="greaterThanOrEqual">
      <formula>0.25</formula>
    </cfRule>
    <cfRule type="cellIs" dxfId="57" priority="42" stopIfTrue="1" operator="greaterThan">
      <formula>0.75</formula>
    </cfRule>
    <cfRule type="cellIs" dxfId="56" priority="41" stopIfTrue="1" operator="equal">
      <formula>1</formula>
    </cfRule>
  </conditionalFormatting>
  <conditionalFormatting sqref="F120:F122">
    <cfRule type="cellIs" dxfId="55" priority="40" operator="lessThan">
      <formula>0.25</formula>
    </cfRule>
    <cfRule type="cellIs" dxfId="54" priority="39" stopIfTrue="1" operator="greaterThanOrEqual">
      <formula>0.25</formula>
    </cfRule>
    <cfRule type="cellIs" dxfId="53" priority="38" stopIfTrue="1" operator="greaterThan">
      <formula>0.75</formula>
    </cfRule>
    <cfRule type="cellIs" dxfId="52" priority="37" stopIfTrue="1" operator="equal">
      <formula>1</formula>
    </cfRule>
  </conditionalFormatting>
  <conditionalFormatting sqref="F124:F132">
    <cfRule type="cellIs" dxfId="51" priority="36" operator="lessThan">
      <formula>0.25</formula>
    </cfRule>
    <cfRule type="cellIs" dxfId="50" priority="35" stopIfTrue="1" operator="greaterThanOrEqual">
      <formula>0.25</formula>
    </cfRule>
    <cfRule type="cellIs" dxfId="49" priority="34" stopIfTrue="1" operator="greaterThan">
      <formula>0.75</formula>
    </cfRule>
    <cfRule type="cellIs" dxfId="48" priority="33" stopIfTrue="1" operator="equal">
      <formula>1</formula>
    </cfRule>
  </conditionalFormatting>
  <conditionalFormatting sqref="F134">
    <cfRule type="cellIs" dxfId="47" priority="32" operator="lessThan">
      <formula>0.25</formula>
    </cfRule>
    <cfRule type="cellIs" dxfId="46" priority="31" stopIfTrue="1" operator="greaterThanOrEqual">
      <formula>0.25</formula>
    </cfRule>
    <cfRule type="cellIs" dxfId="45" priority="30" stopIfTrue="1" operator="greaterThan">
      <formula>0.75</formula>
    </cfRule>
    <cfRule type="cellIs" dxfId="44" priority="29" stopIfTrue="1" operator="equal">
      <formula>1</formula>
    </cfRule>
  </conditionalFormatting>
  <conditionalFormatting sqref="F137:F139">
    <cfRule type="cellIs" dxfId="43" priority="28" operator="lessThan">
      <formula>0.25</formula>
    </cfRule>
    <cfRule type="cellIs" dxfId="42" priority="27" stopIfTrue="1" operator="greaterThanOrEqual">
      <formula>0.25</formula>
    </cfRule>
    <cfRule type="cellIs" dxfId="41" priority="26" stopIfTrue="1" operator="greaterThan">
      <formula>0.75</formula>
    </cfRule>
    <cfRule type="cellIs" dxfId="40" priority="25" stopIfTrue="1" operator="equal">
      <formula>1</formula>
    </cfRule>
  </conditionalFormatting>
  <conditionalFormatting sqref="F141:F142">
    <cfRule type="cellIs" dxfId="39" priority="24" operator="lessThan">
      <formula>0.25</formula>
    </cfRule>
    <cfRule type="cellIs" dxfId="38" priority="23" stopIfTrue="1" operator="greaterThanOrEqual">
      <formula>0.25</formula>
    </cfRule>
    <cfRule type="cellIs" dxfId="37" priority="22" stopIfTrue="1" operator="greaterThan">
      <formula>0.75</formula>
    </cfRule>
    <cfRule type="cellIs" dxfId="36" priority="21" stopIfTrue="1" operator="equal">
      <formula>1</formula>
    </cfRule>
  </conditionalFormatting>
  <conditionalFormatting sqref="F145:F151">
    <cfRule type="cellIs" dxfId="35" priority="20" operator="lessThan">
      <formula>0.25</formula>
    </cfRule>
    <cfRule type="cellIs" dxfId="34" priority="19" stopIfTrue="1" operator="greaterThanOrEqual">
      <formula>0.25</formula>
    </cfRule>
    <cfRule type="cellIs" dxfId="33" priority="18" stopIfTrue="1" operator="greaterThan">
      <formula>0.75</formula>
    </cfRule>
    <cfRule type="cellIs" dxfId="32" priority="17" stopIfTrue="1" operator="equal">
      <formula>1</formula>
    </cfRule>
  </conditionalFormatting>
  <conditionalFormatting sqref="F154:F156">
    <cfRule type="cellIs" dxfId="31" priority="16" operator="lessThan">
      <formula>0.25</formula>
    </cfRule>
    <cfRule type="cellIs" dxfId="30" priority="15" stopIfTrue="1" operator="greaterThanOrEqual">
      <formula>0.25</formula>
    </cfRule>
    <cfRule type="cellIs" dxfId="29" priority="14" stopIfTrue="1" operator="greaterThan">
      <formula>0.75</formula>
    </cfRule>
    <cfRule type="cellIs" dxfId="28" priority="13" stopIfTrue="1" operator="equal">
      <formula>1</formula>
    </cfRule>
  </conditionalFormatting>
  <conditionalFormatting sqref="F158">
    <cfRule type="cellIs" dxfId="27" priority="12" operator="lessThan">
      <formula>0.25</formula>
    </cfRule>
    <cfRule type="cellIs" dxfId="26" priority="11" stopIfTrue="1" operator="greaterThanOrEqual">
      <formula>0.25</formula>
    </cfRule>
    <cfRule type="cellIs" dxfId="25" priority="10" stopIfTrue="1" operator="greaterThan">
      <formula>0.75</formula>
    </cfRule>
    <cfRule type="cellIs" dxfId="24" priority="9" stopIfTrue="1" operator="equal">
      <formula>1</formula>
    </cfRule>
  </conditionalFormatting>
  <conditionalFormatting sqref="F161:F165">
    <cfRule type="cellIs" dxfId="23" priority="8" operator="lessThan">
      <formula>0.25</formula>
    </cfRule>
    <cfRule type="cellIs" dxfId="22" priority="7" stopIfTrue="1" operator="greaterThanOrEqual">
      <formula>0.25</formula>
    </cfRule>
    <cfRule type="cellIs" dxfId="21" priority="6" stopIfTrue="1" operator="greaterThan">
      <formula>0.75</formula>
    </cfRule>
    <cfRule type="cellIs" dxfId="20" priority="5" stopIfTrue="1" operator="equal">
      <formula>1</formula>
    </cfRule>
  </conditionalFormatting>
  <conditionalFormatting sqref="F167:F169">
    <cfRule type="cellIs" dxfId="19" priority="4" operator="lessThan">
      <formula>0.25</formula>
    </cfRule>
    <cfRule type="cellIs" dxfId="18" priority="3" stopIfTrue="1" operator="greaterThanOrEqual">
      <formula>0.25</formula>
    </cfRule>
    <cfRule type="cellIs" dxfId="17" priority="2" stopIfTrue="1" operator="greaterThan">
      <formula>0.75</formula>
    </cfRule>
    <cfRule type="cellIs" dxfId="16" priority="1" stopIfTrue="1" operator="equal">
      <formula>1</formula>
    </cfRule>
  </conditionalFormatting>
  <dataValidations count="1">
    <dataValidation type="list" allowBlank="1" showInputMessage="1" showErrorMessage="1" sqref="F5 F7:F1048576" xr:uid="{00000000-0002-0000-0200-000000000000}">
      <formula1>Status</formula1>
    </dataValidation>
  </dataValidations>
  <pageMargins left="0.25" right="0.25" top="0.75" bottom="0.75" header="0.3" footer="0.3"/>
  <pageSetup paperSize="9" orientation="landscape" r:id="rId1"/>
  <headerFooter>
    <oddHeader>&amp;L&amp;10&amp;K08+000www.halkynconsulting.co.uk&amp;C&amp;"+,Bold"&amp;12ISO 27001:2013
Compliance Checklist&amp;R&amp;10&amp;K08+000Halkyn Consulting Ltd</oddHeader>
    <oddFooter>&amp;LPage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Sheet4"/>
  <dimension ref="A1:C21"/>
  <sheetViews>
    <sheetView showGridLines="0" zoomScale="85" zoomScaleNormal="85" workbookViewId="0">
      <selection activeCell="C2" sqref="C2"/>
    </sheetView>
  </sheetViews>
  <sheetFormatPr baseColWidth="10" defaultColWidth="9.1640625" defaultRowHeight="15" x14ac:dyDescent="0.2"/>
  <cols>
    <col min="1" max="1" width="11.5" style="3" customWidth="1"/>
    <col min="2" max="2" width="64.83203125" style="2" customWidth="1"/>
    <col min="3" max="3" width="16" style="1" customWidth="1"/>
    <col min="4" max="16384" width="9.1640625" style="1"/>
  </cols>
  <sheetData>
    <row r="1" spans="1:3" ht="21" customHeight="1" x14ac:dyDescent="0.2">
      <c r="A1" s="8" t="s">
        <v>1</v>
      </c>
      <c r="B1" s="9" t="s">
        <v>2</v>
      </c>
      <c r="C1" s="10" t="s">
        <v>3</v>
      </c>
    </row>
    <row r="2" spans="1:3" ht="21" customHeight="1" x14ac:dyDescent="0.2">
      <c r="A2" s="6" t="s">
        <v>7</v>
      </c>
      <c r="B2" s="11" t="s">
        <v>5</v>
      </c>
      <c r="C2" s="12">
        <f>AVERAGE('Kontrolna lista usklađenosti'!F9:F10)</f>
        <v>1</v>
      </c>
    </row>
    <row r="3" spans="1:3" ht="21" customHeight="1" x14ac:dyDescent="0.2">
      <c r="A3" s="6" t="s">
        <v>11</v>
      </c>
      <c r="B3" s="11" t="s">
        <v>12</v>
      </c>
      <c r="C3" s="12">
        <f>AVERAGE('Kontrolna lista usklađenosti'!F13:F17,'Kontrolna lista usklađenosti'!F19,'Kontrolna lista usklađenosti'!F20)</f>
        <v>1</v>
      </c>
    </row>
    <row r="4" spans="1:3" ht="21" customHeight="1" x14ac:dyDescent="0.2">
      <c r="A4" s="6" t="s">
        <v>23</v>
      </c>
      <c r="B4" s="11" t="s">
        <v>24</v>
      </c>
      <c r="C4" s="12">
        <f>AVERAGE('Kontrolna lista usklađenosti'!F23,'Kontrolna lista usklađenosti'!F24,'Kontrolna lista usklađenosti'!F26,'Kontrolna lista usklađenosti'!F27,'Kontrolna lista usklađenosti'!F28,'Kontrolna lista usklađenosti'!F30)</f>
        <v>0.95000000000000007</v>
      </c>
    </row>
    <row r="5" spans="1:3" ht="21" customHeight="1" x14ac:dyDescent="0.2">
      <c r="A5" s="6" t="s">
        <v>37</v>
      </c>
      <c r="B5" s="11" t="s">
        <v>56</v>
      </c>
      <c r="C5" s="12">
        <f>AVERAGE('Kontrolna lista usklađenosti'!F33:F36,'Kontrolna lista usklađenosti'!F38:F40,'Kontrolna lista usklađenosti'!F42:F44)</f>
        <v>0.99</v>
      </c>
    </row>
    <row r="6" spans="1:3" ht="21" customHeight="1" x14ac:dyDescent="0.2">
      <c r="A6" s="6" t="s">
        <v>54</v>
      </c>
      <c r="B6" s="11" t="s">
        <v>55</v>
      </c>
      <c r="C6" s="12">
        <f>AVERAGE('Kontrolna lista usklađenosti'!F47:F48,'Kontrolna lista usklađenosti'!F50:F55,'Kontrolna lista usklađenosti'!F57,'Kontrolna lista usklađenosti'!F59:F63)</f>
        <v>1</v>
      </c>
    </row>
    <row r="7" spans="1:3" ht="21" customHeight="1" x14ac:dyDescent="0.2">
      <c r="A7" s="6" t="s">
        <v>79</v>
      </c>
      <c r="B7" s="11" t="s">
        <v>80</v>
      </c>
      <c r="C7" s="12">
        <f>AVERAGE('Kontrolna lista usklađenosti'!F66:F67)</f>
        <v>1</v>
      </c>
    </row>
    <row r="8" spans="1:3" ht="21" customHeight="1" x14ac:dyDescent="0.2">
      <c r="A8" s="6" t="s">
        <v>85</v>
      </c>
      <c r="B8" s="7" t="s">
        <v>86</v>
      </c>
      <c r="C8" s="12">
        <f>AVERAGE('Kontrolna lista usklađenosti'!F70:F75,'Kontrolna lista usklađenosti'!F77:F85)</f>
        <v>1</v>
      </c>
    </row>
    <row r="9" spans="1:3" ht="21" customHeight="1" x14ac:dyDescent="0.2">
      <c r="A9" s="6" t="s">
        <v>106</v>
      </c>
      <c r="B9" s="7" t="s">
        <v>107</v>
      </c>
      <c r="C9" s="12">
        <f>AVERAGE('Kontrolna lista usklađenosti'!F88:F91,'Kontrolna lista usklađenosti'!F93,'Kontrolna lista usklađenosti'!F95,'Kontrolna lista usklađenosti'!F97:F100,'Kontrolna lista usklađenosti'!F102,'Kontrolna lista usklađenosti'!F104:F105,'Kontrolna lista usklađenosti'!F107)</f>
        <v>1</v>
      </c>
    </row>
    <row r="10" spans="1:3" ht="21" customHeight="1" x14ac:dyDescent="0.2">
      <c r="A10" s="6" t="s">
        <v>136</v>
      </c>
      <c r="B10" s="7" t="s">
        <v>137</v>
      </c>
      <c r="C10" s="12">
        <f>AVERAGE('Kontrolna lista usklađenosti'!F110:F112,'Kontrolna lista usklađenosti'!F114:F117)</f>
        <v>0.9285714285714286</v>
      </c>
    </row>
    <row r="11" spans="1:3" ht="21" customHeight="1" x14ac:dyDescent="0.2">
      <c r="A11" s="6" t="s">
        <v>149</v>
      </c>
      <c r="B11" s="7" t="s">
        <v>150</v>
      </c>
      <c r="C11" s="12">
        <f>AVERAGE('Kontrolna lista usklađenosti'!F120:F122,'Kontrolna lista usklađenosti'!F124:F128,'Kontrolna lista usklađenosti'!F130:F132,'Kontrolna lista usklađenosti'!F134)</f>
        <v>1</v>
      </c>
    </row>
    <row r="12" spans="1:3" ht="21" customHeight="1" x14ac:dyDescent="0.2">
      <c r="A12" s="6" t="s">
        <v>170</v>
      </c>
      <c r="B12" s="7" t="s">
        <v>171</v>
      </c>
      <c r="C12" s="12">
        <f>AVERAGE('Kontrolna lista usklađenosti'!F137:F139,'Kontrolna lista usklađenosti'!F141:F142)</f>
        <v>0.98000000000000009</v>
      </c>
    </row>
    <row r="13" spans="1:3" ht="21" customHeight="1" x14ac:dyDescent="0.2">
      <c r="A13" s="6" t="s">
        <v>181</v>
      </c>
      <c r="B13" s="7" t="s">
        <v>182</v>
      </c>
      <c r="C13" s="12">
        <f>AVERAGE('Kontrolna lista usklađenosti'!F145:F151)</f>
        <v>1</v>
      </c>
    </row>
    <row r="14" spans="1:3" ht="21" customHeight="1" x14ac:dyDescent="0.2">
      <c r="A14" s="6" t="s">
        <v>191</v>
      </c>
      <c r="B14" s="7" t="s">
        <v>192</v>
      </c>
      <c r="C14" s="12">
        <f>AVERAGE('Kontrolna lista usklađenosti'!F154:F156,'Kontrolna lista usklađenosti'!F158)</f>
        <v>1</v>
      </c>
    </row>
    <row r="15" spans="1:3" ht="21" customHeight="1" x14ac:dyDescent="0.2">
      <c r="A15" s="6" t="s">
        <v>201</v>
      </c>
      <c r="B15" s="7" t="s">
        <v>202</v>
      </c>
      <c r="C15" s="12">
        <f>AVERAGE('Kontrolna lista usklađenosti'!F161:F165,'Kontrolna lista usklađenosti'!F167:F169)</f>
        <v>0.98750000000000004</v>
      </c>
    </row>
    <row r="19" spans="1:3" x14ac:dyDescent="0.2">
      <c r="A19" s="84" t="s">
        <v>215</v>
      </c>
      <c r="B19" s="84"/>
      <c r="C19" s="12">
        <f>AVERAGE(C2:C15)</f>
        <v>0.98829081632653071</v>
      </c>
    </row>
    <row r="21" spans="1:3" x14ac:dyDescent="0.2">
      <c r="C21" s="16"/>
    </row>
  </sheetData>
  <sheetProtection selectLockedCells="1" selectUnlockedCells="1"/>
  <mergeCells count="1">
    <mergeCell ref="A19:B19"/>
  </mergeCells>
  <conditionalFormatting sqref="C2:C15">
    <cfRule type="cellIs" dxfId="15" priority="5" stopIfTrue="1" operator="equal">
      <formula>1</formula>
    </cfRule>
    <cfRule type="cellIs" dxfId="14" priority="6" stopIfTrue="1" operator="greaterThan">
      <formula>0.75</formula>
    </cfRule>
    <cfRule type="cellIs" dxfId="13" priority="7" stopIfTrue="1" operator="greaterThanOrEqual">
      <formula>0.25</formula>
    </cfRule>
    <cfRule type="cellIs" dxfId="12" priority="8" operator="lessThan">
      <formula>0.25</formula>
    </cfRule>
  </conditionalFormatting>
  <conditionalFormatting sqref="C19">
    <cfRule type="cellIs" dxfId="11" priority="1" stopIfTrue="1" operator="equal">
      <formula>1</formula>
    </cfRule>
    <cfRule type="cellIs" dxfId="10" priority="2" stopIfTrue="1" operator="greaterThan">
      <formula>0.75</formula>
    </cfRule>
    <cfRule type="cellIs" dxfId="9" priority="3" stopIfTrue="1" operator="greaterThanOrEqual">
      <formula>0.25</formula>
    </cfRule>
    <cfRule type="cellIs" dxfId="8" priority="4" operator="lessThan">
      <formula>0.25</formula>
    </cfRule>
  </conditionalFormatting>
  <pageMargins left="0.51" right="0.51181102362204722" top="1.46" bottom="1.05" header="0.52" footer="0.49"/>
  <pageSetup paperSize="9" orientation="portrait" r:id="rId1"/>
  <headerFooter>
    <oddHeader>&amp;L&amp;10&amp;K04+000www.halkynconsulting.co.uk&amp;C&amp;"-,Bold"&amp;14ISO27001:2013 Compliance
Status Report&amp;R&amp;10&amp;K04+000info@halkynconsulting.co.uk</oddHeader>
    <oddFooter>&amp;L&amp;D&amp;CPage 1 of 1&amp;RHalkyn Consulting Ltd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 codeName="Sheet5"/>
  <dimension ref="A1:I45"/>
  <sheetViews>
    <sheetView showGridLines="0" workbookViewId="0">
      <selection activeCell="F37" sqref="F37"/>
    </sheetView>
  </sheetViews>
  <sheetFormatPr baseColWidth="10" defaultColWidth="8.83203125" defaultRowHeight="15" x14ac:dyDescent="0.2"/>
  <cols>
    <col min="1" max="1" width="14.5" customWidth="1"/>
    <col min="2" max="2" width="67.5" customWidth="1"/>
    <col min="3" max="3" width="11.5" customWidth="1"/>
    <col min="4" max="4" width="20" bestFit="1" customWidth="1"/>
    <col min="5" max="5" width="11.6640625" bestFit="1" customWidth="1"/>
    <col min="7" max="8" width="17.33203125" bestFit="1" customWidth="1"/>
    <col min="9" max="9" width="6.5" bestFit="1" customWidth="1"/>
  </cols>
  <sheetData>
    <row r="1" spans="1:9" ht="17" x14ac:dyDescent="0.2">
      <c r="A1" s="14" t="s">
        <v>1</v>
      </c>
      <c r="B1" s="9" t="s">
        <v>2</v>
      </c>
      <c r="C1" s="10" t="s">
        <v>3</v>
      </c>
      <c r="D1" s="10" t="s">
        <v>612</v>
      </c>
      <c r="E1" s="10" t="s">
        <v>619</v>
      </c>
      <c r="F1" s="47" t="s">
        <v>623</v>
      </c>
      <c r="G1" s="47" t="s">
        <v>622</v>
      </c>
      <c r="H1" s="47" t="s">
        <v>621</v>
      </c>
      <c r="I1" s="48" t="s">
        <v>620</v>
      </c>
    </row>
    <row r="2" spans="1:9" x14ac:dyDescent="0.2">
      <c r="A2" s="15" t="s">
        <v>6</v>
      </c>
      <c r="B2" s="4" t="s">
        <v>8</v>
      </c>
      <c r="C2" s="12">
        <f>AVERAGE('Kontrolna lista usklađenosti'!F9:F10)</f>
        <v>1</v>
      </c>
      <c r="D2" s="46">
        <f>COUNTIF('Kontrolna lista usklađenosti'!F9:F10,"&lt;1")</f>
        <v>0</v>
      </c>
      <c r="F2" s="3" t="e">
        <f>IF(C2&lt;$C$43,C2,NA())</f>
        <v>#N/A</v>
      </c>
      <c r="G2" s="3" t="e">
        <f>IF(AND(C2&gt;=$C$43,C2&lt;$C$44)=TRUE,C2,NA())</f>
        <v>#N/A</v>
      </c>
      <c r="H2" s="3" t="e">
        <f>IF(AND(C2&gt;=$C$44,C2&lt;$C$45)=TRUE,C2,NA())</f>
        <v>#N/A</v>
      </c>
      <c r="I2" s="3">
        <f>IF(C2=$C$45,C2,NA())</f>
        <v>1</v>
      </c>
    </row>
    <row r="3" spans="1:9" x14ac:dyDescent="0.2">
      <c r="A3" s="15" t="s">
        <v>218</v>
      </c>
      <c r="B3" s="4" t="s">
        <v>14</v>
      </c>
      <c r="C3" s="12">
        <f>AVERAGE('Kontrolna lista usklađenosti'!F13:F17)</f>
        <v>1</v>
      </c>
      <c r="D3" s="46">
        <f>COUNTIF('Kontrolna lista usklađenosti'!F13:F17,"&lt;1")</f>
        <v>0</v>
      </c>
      <c r="F3" s="3" t="e">
        <f t="shared" ref="F3:F36" si="0">IF(C3&lt;$C$43,C3,NA())</f>
        <v>#N/A</v>
      </c>
      <c r="G3" s="3" t="e">
        <f t="shared" ref="G3:G36" si="1">IF(AND(C3&gt;=$C$43,C3&lt;$C$44)=TRUE,C3,NA())</f>
        <v>#N/A</v>
      </c>
      <c r="H3" s="3" t="e">
        <f t="shared" ref="H3:H36" si="2">IF(AND(C3&gt;=$C$44,C3&lt;$C$45)=TRUE,C3,NA())</f>
        <v>#N/A</v>
      </c>
      <c r="I3" s="3">
        <f t="shared" ref="I3:I36" si="3">IF(C3=$C$45,C3,NA())</f>
        <v>1</v>
      </c>
    </row>
    <row r="4" spans="1:9" ht="16" x14ac:dyDescent="0.2">
      <c r="A4" s="15" t="s">
        <v>19</v>
      </c>
      <c r="B4" s="5" t="s">
        <v>20</v>
      </c>
      <c r="C4" s="12">
        <f>AVERAGE('Kontrolna lista usklađenosti'!F19:F20)</f>
        <v>1</v>
      </c>
      <c r="D4" s="46">
        <f>COUNTIF('Kontrolna lista usklađenosti'!F19:F20,"&lt;1")</f>
        <v>0</v>
      </c>
      <c r="F4" s="3" t="e">
        <f t="shared" si="0"/>
        <v>#N/A</v>
      </c>
      <c r="G4" s="3" t="e">
        <f t="shared" si="1"/>
        <v>#N/A</v>
      </c>
      <c r="H4" s="3" t="e">
        <f t="shared" si="2"/>
        <v>#N/A</v>
      </c>
      <c r="I4" s="3">
        <f t="shared" si="3"/>
        <v>1</v>
      </c>
    </row>
    <row r="5" spans="1:9" ht="16" x14ac:dyDescent="0.2">
      <c r="A5" s="15" t="s">
        <v>25</v>
      </c>
      <c r="B5" s="5" t="s">
        <v>26</v>
      </c>
      <c r="C5" s="12">
        <f>AVERAGE('Kontrolna lista usklađenosti'!F23:F24)</f>
        <v>0.85</v>
      </c>
      <c r="D5" s="46">
        <f>COUNTIF('Kontrolna lista usklađenosti'!F23:F24,"&lt;1")</f>
        <v>1</v>
      </c>
      <c r="F5" s="3" t="e">
        <f t="shared" si="0"/>
        <v>#N/A</v>
      </c>
      <c r="G5" s="3" t="e">
        <f t="shared" si="1"/>
        <v>#N/A</v>
      </c>
      <c r="H5" s="3">
        <f t="shared" si="2"/>
        <v>0.85</v>
      </c>
      <c r="I5" s="3" t="e">
        <f t="shared" si="3"/>
        <v>#N/A</v>
      </c>
    </row>
    <row r="6" spans="1:9" ht="16" x14ac:dyDescent="0.2">
      <c r="A6" s="15" t="s">
        <v>30</v>
      </c>
      <c r="B6" s="5" t="s">
        <v>217</v>
      </c>
      <c r="C6" s="12">
        <f>AVERAGE('Kontrolna lista usklađenosti'!F26:F28)</f>
        <v>1</v>
      </c>
      <c r="D6" s="46">
        <f>COUNTIF('Kontrolna lista usklađenosti'!F26:F28,"&lt;1")</f>
        <v>0</v>
      </c>
      <c r="F6" s="3" t="e">
        <f t="shared" si="0"/>
        <v>#N/A</v>
      </c>
      <c r="G6" s="3" t="e">
        <f t="shared" si="1"/>
        <v>#N/A</v>
      </c>
      <c r="H6" s="3" t="e">
        <f t="shared" si="2"/>
        <v>#N/A</v>
      </c>
      <c r="I6" s="3">
        <f t="shared" si="3"/>
        <v>1</v>
      </c>
    </row>
    <row r="7" spans="1:9" ht="16" x14ac:dyDescent="0.2">
      <c r="A7" s="15" t="s">
        <v>34</v>
      </c>
      <c r="B7" s="5" t="s">
        <v>35</v>
      </c>
      <c r="C7" s="12">
        <f>AVERAGE('Kontrolna lista usklađenosti'!F30)</f>
        <v>1</v>
      </c>
      <c r="D7" s="46">
        <f>COUNTIF('Kontrolna lista usklađenosti'!F30,"&lt;1")</f>
        <v>0</v>
      </c>
      <c r="F7" s="3" t="e">
        <f t="shared" si="0"/>
        <v>#N/A</v>
      </c>
      <c r="G7" s="3" t="e">
        <f t="shared" si="1"/>
        <v>#N/A</v>
      </c>
      <c r="H7" s="3" t="e">
        <f t="shared" si="2"/>
        <v>#N/A</v>
      </c>
      <c r="I7" s="3">
        <f t="shared" si="3"/>
        <v>1</v>
      </c>
    </row>
    <row r="8" spans="1:9" ht="16" x14ac:dyDescent="0.2">
      <c r="A8" s="15" t="s">
        <v>38</v>
      </c>
      <c r="B8" s="5" t="s">
        <v>39</v>
      </c>
      <c r="C8" s="12">
        <f>AVERAGE('Kontrolna lista usklađenosti'!F33:F36)</f>
        <v>0.97499999999999998</v>
      </c>
      <c r="D8" s="46">
        <f>COUNTIF('Kontrolna lista usklađenosti'!F33:F36,"&lt;1")</f>
        <v>1</v>
      </c>
      <c r="F8" s="3" t="e">
        <f t="shared" si="0"/>
        <v>#N/A</v>
      </c>
      <c r="G8" s="3" t="e">
        <f t="shared" si="1"/>
        <v>#N/A</v>
      </c>
      <c r="H8" s="3">
        <f t="shared" si="2"/>
        <v>0.97499999999999998</v>
      </c>
      <c r="I8" s="3" t="e">
        <f t="shared" si="3"/>
        <v>#N/A</v>
      </c>
    </row>
    <row r="9" spans="1:9" ht="16" x14ac:dyDescent="0.2">
      <c r="A9" s="15" t="s">
        <v>44</v>
      </c>
      <c r="B9" s="5" t="s">
        <v>50</v>
      </c>
      <c r="C9" s="12">
        <f>AVERAGE('Kontrolna lista usklađenosti'!F38:F40)</f>
        <v>1</v>
      </c>
      <c r="D9" s="46">
        <f>COUNTIF('Kontrolna lista usklađenosti'!F38:F40,"&lt;1")</f>
        <v>0</v>
      </c>
      <c r="F9" s="3" t="e">
        <f t="shared" si="0"/>
        <v>#N/A</v>
      </c>
      <c r="G9" s="3" t="e">
        <f t="shared" si="1"/>
        <v>#N/A</v>
      </c>
      <c r="H9" s="3" t="e">
        <f t="shared" si="2"/>
        <v>#N/A</v>
      </c>
      <c r="I9" s="3">
        <f t="shared" si="3"/>
        <v>1</v>
      </c>
    </row>
    <row r="10" spans="1:9" ht="16" x14ac:dyDescent="0.2">
      <c r="A10" s="15" t="s">
        <v>48</v>
      </c>
      <c r="B10" s="5" t="s">
        <v>49</v>
      </c>
      <c r="C10" s="12">
        <f>AVERAGE('Kontrolna lista usklađenosti'!F42:F44)</f>
        <v>1</v>
      </c>
      <c r="D10" s="46">
        <f>COUNTIF('Kontrolna lista usklađenosti'!F42:F44,"&lt;1")</f>
        <v>0</v>
      </c>
      <c r="F10" s="3" t="e">
        <f t="shared" si="0"/>
        <v>#N/A</v>
      </c>
      <c r="G10" s="3" t="e">
        <f t="shared" si="1"/>
        <v>#N/A</v>
      </c>
      <c r="H10" s="3" t="e">
        <f t="shared" si="2"/>
        <v>#N/A</v>
      </c>
      <c r="I10" s="3">
        <f t="shared" si="3"/>
        <v>1</v>
      </c>
    </row>
    <row r="11" spans="1:9" ht="16" x14ac:dyDescent="0.2">
      <c r="A11" s="15" t="s">
        <v>57</v>
      </c>
      <c r="B11" s="5" t="s">
        <v>58</v>
      </c>
      <c r="C11" s="12">
        <f>AVERAGE('Kontrolna lista usklađenosti'!F47:F48)</f>
        <v>1</v>
      </c>
      <c r="D11" s="46">
        <f>COUNTIF('Kontrolna lista usklađenosti'!F47:F48,"&lt;1")</f>
        <v>0</v>
      </c>
      <c r="F11" s="3" t="e">
        <f t="shared" si="0"/>
        <v>#N/A</v>
      </c>
      <c r="G11" s="3" t="e">
        <f t="shared" si="1"/>
        <v>#N/A</v>
      </c>
      <c r="H11" s="3" t="e">
        <f t="shared" si="2"/>
        <v>#N/A</v>
      </c>
      <c r="I11" s="3">
        <f t="shared" si="3"/>
        <v>1</v>
      </c>
    </row>
    <row r="12" spans="1:9" ht="16" x14ac:dyDescent="0.2">
      <c r="A12" s="15" t="s">
        <v>61</v>
      </c>
      <c r="B12" s="5" t="s">
        <v>62</v>
      </c>
      <c r="C12" s="12">
        <f>AVERAGE('Kontrolna lista usklađenosti'!F50:F55)</f>
        <v>1</v>
      </c>
      <c r="D12" s="46">
        <f>COUNTIF('Kontrolna lista usklađenosti'!F50:F55,"&lt;1")</f>
        <v>0</v>
      </c>
      <c r="F12" s="3" t="e">
        <f t="shared" si="0"/>
        <v>#N/A</v>
      </c>
      <c r="G12" s="3" t="e">
        <f t="shared" si="1"/>
        <v>#N/A</v>
      </c>
      <c r="H12" s="3" t="e">
        <f t="shared" si="2"/>
        <v>#N/A</v>
      </c>
      <c r="I12" s="3">
        <f t="shared" si="3"/>
        <v>1</v>
      </c>
    </row>
    <row r="13" spans="1:9" ht="16" x14ac:dyDescent="0.2">
      <c r="A13" s="15" t="s">
        <v>69</v>
      </c>
      <c r="B13" s="5" t="s">
        <v>70</v>
      </c>
      <c r="C13" s="12">
        <f>AVERAGE('Kontrolna lista usklađenosti'!F57)</f>
        <v>1</v>
      </c>
      <c r="D13" s="46">
        <f>COUNTIF('Kontrolna lista usklađenosti'!F57,"&lt;1")</f>
        <v>0</v>
      </c>
      <c r="F13" s="3" t="e">
        <f t="shared" si="0"/>
        <v>#N/A</v>
      </c>
      <c r="G13" s="3" t="e">
        <f t="shared" si="1"/>
        <v>#N/A</v>
      </c>
      <c r="H13" s="3" t="e">
        <f t="shared" si="2"/>
        <v>#N/A</v>
      </c>
      <c r="I13" s="3">
        <f t="shared" si="3"/>
        <v>1</v>
      </c>
    </row>
    <row r="14" spans="1:9" ht="16" x14ac:dyDescent="0.2">
      <c r="A14" s="15" t="s">
        <v>72</v>
      </c>
      <c r="B14" s="5" t="s">
        <v>73</v>
      </c>
      <c r="C14" s="12">
        <f>AVERAGE('Kontrolna lista usklađenosti'!F59:F63)</f>
        <v>1</v>
      </c>
      <c r="D14" s="46">
        <f>COUNTIF('Kontrolna lista usklađenosti'!F59:F63,"&lt;1")</f>
        <v>0</v>
      </c>
      <c r="F14" s="3" t="e">
        <f t="shared" si="0"/>
        <v>#N/A</v>
      </c>
      <c r="G14" s="3" t="e">
        <f t="shared" si="1"/>
        <v>#N/A</v>
      </c>
      <c r="H14" s="3" t="e">
        <f t="shared" si="2"/>
        <v>#N/A</v>
      </c>
      <c r="I14" s="3">
        <f t="shared" si="3"/>
        <v>1</v>
      </c>
    </row>
    <row r="15" spans="1:9" ht="16" x14ac:dyDescent="0.2">
      <c r="A15" s="15" t="s">
        <v>81</v>
      </c>
      <c r="B15" s="5" t="s">
        <v>82</v>
      </c>
      <c r="C15" s="12">
        <f>AVERAGE('Kontrolna lista usklađenosti'!F66:F67)</f>
        <v>1</v>
      </c>
      <c r="D15" s="46">
        <f>COUNTIF('Kontrolna lista usklađenosti'!F66:F67,"&lt;1")</f>
        <v>0</v>
      </c>
      <c r="F15" s="3" t="e">
        <f t="shared" si="0"/>
        <v>#N/A</v>
      </c>
      <c r="G15" s="3" t="e">
        <f t="shared" si="1"/>
        <v>#N/A</v>
      </c>
      <c r="H15" s="3" t="e">
        <f t="shared" si="2"/>
        <v>#N/A</v>
      </c>
      <c r="I15" s="3">
        <f t="shared" si="3"/>
        <v>1</v>
      </c>
    </row>
    <row r="16" spans="1:9" ht="16" x14ac:dyDescent="0.2">
      <c r="A16" s="15" t="s">
        <v>87</v>
      </c>
      <c r="B16" s="5" t="s">
        <v>88</v>
      </c>
      <c r="C16" s="12">
        <f>AVERAGE('Kontrolna lista usklađenosti'!F70:F75)</f>
        <v>1</v>
      </c>
      <c r="D16" s="46">
        <f>COUNTIF('Kontrolna lista usklađenosti'!F70:F75,"&lt;1")</f>
        <v>0</v>
      </c>
      <c r="F16" s="3" t="e">
        <f t="shared" si="0"/>
        <v>#N/A</v>
      </c>
      <c r="G16" s="3" t="e">
        <f t="shared" si="1"/>
        <v>#N/A</v>
      </c>
      <c r="H16" s="3" t="e">
        <f t="shared" si="2"/>
        <v>#N/A</v>
      </c>
      <c r="I16" s="3">
        <f t="shared" si="3"/>
        <v>1</v>
      </c>
    </row>
    <row r="17" spans="1:9" ht="16" x14ac:dyDescent="0.2">
      <c r="A17" s="15" t="s">
        <v>95</v>
      </c>
      <c r="B17" s="5" t="s">
        <v>96</v>
      </c>
      <c r="C17" s="12">
        <f>AVERAGE('Kontrolna lista usklađenosti'!F77:F85)</f>
        <v>1</v>
      </c>
      <c r="D17" s="46">
        <f>COUNTIF('Kontrolna lista usklađenosti'!F77:F85,"&lt;1")</f>
        <v>0</v>
      </c>
      <c r="F17" s="3" t="e">
        <f t="shared" si="0"/>
        <v>#N/A</v>
      </c>
      <c r="G17" s="3" t="e">
        <f t="shared" si="1"/>
        <v>#N/A</v>
      </c>
      <c r="H17" s="3" t="e">
        <f t="shared" si="2"/>
        <v>#N/A</v>
      </c>
      <c r="I17" s="3">
        <f t="shared" si="3"/>
        <v>1</v>
      </c>
    </row>
    <row r="18" spans="1:9" ht="16" x14ac:dyDescent="0.2">
      <c r="A18" s="15" t="s">
        <v>108</v>
      </c>
      <c r="B18" s="5" t="s">
        <v>109</v>
      </c>
      <c r="C18" s="12">
        <f>AVERAGE('Kontrolna lista usklađenosti'!F88:F91)</f>
        <v>1</v>
      </c>
      <c r="D18" s="46">
        <f>COUNTIF('Kontrolna lista usklađenosti'!F88:F91,"&lt;1")</f>
        <v>0</v>
      </c>
      <c r="F18" s="3" t="e">
        <f t="shared" si="0"/>
        <v>#N/A</v>
      </c>
      <c r="G18" s="3" t="e">
        <f t="shared" si="1"/>
        <v>#N/A</v>
      </c>
      <c r="H18" s="3" t="e">
        <f t="shared" si="2"/>
        <v>#N/A</v>
      </c>
      <c r="I18" s="3">
        <f t="shared" si="3"/>
        <v>1</v>
      </c>
    </row>
    <row r="19" spans="1:9" ht="16" x14ac:dyDescent="0.2">
      <c r="A19" s="15" t="s">
        <v>114</v>
      </c>
      <c r="B19" s="5" t="s">
        <v>115</v>
      </c>
      <c r="C19" s="12">
        <f>AVERAGE('Kontrolna lista usklađenosti'!F93)</f>
        <v>1</v>
      </c>
      <c r="D19" s="46">
        <f>COUNTIF('Kontrolna lista usklađenosti'!F93,"&lt;1")</f>
        <v>0</v>
      </c>
      <c r="F19" s="3" t="e">
        <f t="shared" si="0"/>
        <v>#N/A</v>
      </c>
      <c r="G19" s="3" t="e">
        <f t="shared" si="1"/>
        <v>#N/A</v>
      </c>
      <c r="H19" s="3" t="e">
        <f t="shared" si="2"/>
        <v>#N/A</v>
      </c>
      <c r="I19" s="3">
        <f t="shared" si="3"/>
        <v>1</v>
      </c>
    </row>
    <row r="20" spans="1:9" ht="16" x14ac:dyDescent="0.2">
      <c r="A20" s="15" t="s">
        <v>117</v>
      </c>
      <c r="B20" s="5" t="s">
        <v>118</v>
      </c>
      <c r="C20" s="12">
        <f>AVERAGE('Kontrolna lista usklađenosti'!F95)</f>
        <v>1</v>
      </c>
      <c r="D20" s="46">
        <f>COUNTIF('Kontrolna lista usklađenosti'!F95,"&lt;1")</f>
        <v>0</v>
      </c>
      <c r="F20" s="3" t="e">
        <f t="shared" si="0"/>
        <v>#N/A</v>
      </c>
      <c r="G20" s="3" t="e">
        <f t="shared" si="1"/>
        <v>#N/A</v>
      </c>
      <c r="H20" s="3" t="e">
        <f t="shared" si="2"/>
        <v>#N/A</v>
      </c>
      <c r="I20" s="3">
        <f t="shared" si="3"/>
        <v>1</v>
      </c>
    </row>
    <row r="21" spans="1:9" ht="16" x14ac:dyDescent="0.2">
      <c r="A21" s="15" t="s">
        <v>120</v>
      </c>
      <c r="B21" s="5" t="s">
        <v>121</v>
      </c>
      <c r="C21" s="12">
        <f>AVERAGE('Kontrolna lista usklađenosti'!F97:F100)</f>
        <v>1</v>
      </c>
      <c r="D21" s="46">
        <f>COUNTIF('Kontrolna lista usklađenosti'!F97:F100,"&lt;1")</f>
        <v>0</v>
      </c>
      <c r="F21" s="3" t="e">
        <f t="shared" si="0"/>
        <v>#N/A</v>
      </c>
      <c r="G21" s="3" t="e">
        <f t="shared" si="1"/>
        <v>#N/A</v>
      </c>
      <c r="H21" s="3" t="e">
        <f t="shared" si="2"/>
        <v>#N/A</v>
      </c>
      <c r="I21" s="3">
        <f t="shared" si="3"/>
        <v>1</v>
      </c>
    </row>
    <row r="22" spans="1:9" ht="16" x14ac:dyDescent="0.2">
      <c r="A22" s="15" t="s">
        <v>126</v>
      </c>
      <c r="B22" s="5" t="s">
        <v>127</v>
      </c>
      <c r="C22" s="12">
        <f>'Kontrolna lista usklađenosti'!F102</f>
        <v>1</v>
      </c>
      <c r="D22" s="46">
        <f>COUNTIF('Kontrolna lista usklađenosti'!F102,"&lt;1")</f>
        <v>0</v>
      </c>
      <c r="F22" s="3" t="e">
        <f t="shared" si="0"/>
        <v>#N/A</v>
      </c>
      <c r="G22" s="3" t="e">
        <f t="shared" si="1"/>
        <v>#N/A</v>
      </c>
      <c r="H22" s="3" t="e">
        <f t="shared" si="2"/>
        <v>#N/A</v>
      </c>
      <c r="I22" s="3">
        <f t="shared" si="3"/>
        <v>1</v>
      </c>
    </row>
    <row r="23" spans="1:9" ht="16" x14ac:dyDescent="0.2">
      <c r="A23" s="15" t="s">
        <v>129</v>
      </c>
      <c r="B23" s="5" t="s">
        <v>130</v>
      </c>
      <c r="C23" s="12">
        <f>AVERAGE('Kontrolna lista usklađenosti'!F104:F105)</f>
        <v>1</v>
      </c>
      <c r="D23" s="46">
        <f>COUNTIF('Kontrolna lista usklađenosti'!F104:F105,"&lt;1")</f>
        <v>0</v>
      </c>
      <c r="F23" s="3" t="e">
        <f t="shared" si="0"/>
        <v>#N/A</v>
      </c>
      <c r="G23" s="3" t="e">
        <f t="shared" si="1"/>
        <v>#N/A</v>
      </c>
      <c r="H23" s="3" t="e">
        <f t="shared" si="2"/>
        <v>#N/A</v>
      </c>
      <c r="I23" s="3">
        <f t="shared" si="3"/>
        <v>1</v>
      </c>
    </row>
    <row r="24" spans="1:9" ht="16" x14ac:dyDescent="0.2">
      <c r="A24" s="15" t="s">
        <v>133</v>
      </c>
      <c r="B24" s="5" t="s">
        <v>134</v>
      </c>
      <c r="C24" s="12">
        <f>AVERAGE('Kontrolna lista usklađenosti'!F107)</f>
        <v>1</v>
      </c>
      <c r="D24" s="46">
        <f>COUNTIF('Kontrolna lista usklađenosti'!F107,"&lt;1")</f>
        <v>0</v>
      </c>
      <c r="F24" s="3" t="e">
        <f t="shared" si="0"/>
        <v>#N/A</v>
      </c>
      <c r="G24" s="3" t="e">
        <f t="shared" si="1"/>
        <v>#N/A</v>
      </c>
      <c r="H24" s="3" t="e">
        <f t="shared" si="2"/>
        <v>#N/A</v>
      </c>
      <c r="I24" s="3">
        <f t="shared" si="3"/>
        <v>1</v>
      </c>
    </row>
    <row r="25" spans="1:9" ht="16" x14ac:dyDescent="0.2">
      <c r="A25" s="15" t="s">
        <v>138</v>
      </c>
      <c r="B25" s="5" t="s">
        <v>139</v>
      </c>
      <c r="C25" s="12">
        <f>AVERAGE('Kontrolna lista usklađenosti'!F110:F112)</f>
        <v>1</v>
      </c>
      <c r="D25" s="46">
        <f>COUNTIF('Kontrolna lista usklađenosti'!F110:F112,"&lt;1")</f>
        <v>0</v>
      </c>
      <c r="F25" s="3" t="e">
        <f t="shared" si="0"/>
        <v>#N/A</v>
      </c>
      <c r="G25" s="3" t="e">
        <f t="shared" si="1"/>
        <v>#N/A</v>
      </c>
      <c r="H25" s="3" t="e">
        <f t="shared" si="2"/>
        <v>#N/A</v>
      </c>
      <c r="I25" s="3">
        <f t="shared" si="3"/>
        <v>1</v>
      </c>
    </row>
    <row r="26" spans="1:9" ht="16" x14ac:dyDescent="0.2">
      <c r="A26" s="15" t="s">
        <v>143</v>
      </c>
      <c r="B26" s="5" t="s">
        <v>144</v>
      </c>
      <c r="C26" s="12">
        <f>AVERAGE('Kontrolna lista usklađenosti'!F114:F117)</f>
        <v>0.875</v>
      </c>
      <c r="D26" s="46">
        <f>COUNTIF('Kontrolna lista usklađenosti'!F114:F117,"&lt;1")</f>
        <v>2</v>
      </c>
      <c r="F26" s="3" t="e">
        <f t="shared" si="0"/>
        <v>#N/A</v>
      </c>
      <c r="G26" s="3" t="e">
        <f t="shared" si="1"/>
        <v>#N/A</v>
      </c>
      <c r="H26" s="3">
        <f t="shared" si="2"/>
        <v>0.875</v>
      </c>
      <c r="I26" s="3" t="e">
        <f t="shared" si="3"/>
        <v>#N/A</v>
      </c>
    </row>
    <row r="27" spans="1:9" ht="16" x14ac:dyDescent="0.2">
      <c r="A27" s="15" t="s">
        <v>151</v>
      </c>
      <c r="B27" s="5" t="s">
        <v>152</v>
      </c>
      <c r="C27" s="12">
        <f>AVERAGE('Kontrolna lista usklađenosti'!F120:F122)</f>
        <v>1</v>
      </c>
      <c r="D27" s="46">
        <f>COUNTIF('Kontrolna lista usklađenosti'!F120:F122,"&lt;1")</f>
        <v>0</v>
      </c>
      <c r="F27" s="3" t="e">
        <f t="shared" si="0"/>
        <v>#N/A</v>
      </c>
      <c r="G27" s="3" t="e">
        <f t="shared" si="1"/>
        <v>#N/A</v>
      </c>
      <c r="H27" s="3" t="e">
        <f t="shared" si="2"/>
        <v>#N/A</v>
      </c>
      <c r="I27" s="3">
        <f t="shared" si="3"/>
        <v>1</v>
      </c>
    </row>
    <row r="28" spans="1:9" ht="16" x14ac:dyDescent="0.2">
      <c r="A28" s="15" t="s">
        <v>165</v>
      </c>
      <c r="B28" s="5" t="s">
        <v>166</v>
      </c>
      <c r="C28" s="12">
        <f>AVERAGE('Kontrolna lista usklađenosti'!F124:F132)</f>
        <v>1</v>
      </c>
      <c r="D28" s="46">
        <f>COUNTIF('Kontrolna lista usklađenosti'!F124:F132,"&lt;1")</f>
        <v>0</v>
      </c>
      <c r="F28" s="3" t="e">
        <f t="shared" si="0"/>
        <v>#N/A</v>
      </c>
      <c r="G28" s="3" t="e">
        <f t="shared" si="1"/>
        <v>#N/A</v>
      </c>
      <c r="H28" s="3" t="e">
        <f t="shared" si="2"/>
        <v>#N/A</v>
      </c>
      <c r="I28" s="3">
        <f t="shared" si="3"/>
        <v>1</v>
      </c>
    </row>
    <row r="29" spans="1:9" ht="16" x14ac:dyDescent="0.2">
      <c r="A29" s="15" t="s">
        <v>167</v>
      </c>
      <c r="B29" s="5" t="s">
        <v>168</v>
      </c>
      <c r="C29" s="12">
        <f>AVERAGE('Kontrolna lista usklađenosti'!F134)</f>
        <v>1</v>
      </c>
      <c r="D29" s="46">
        <f>COUNTIF('Kontrolna lista usklađenosti'!F134,"&lt;1")</f>
        <v>0</v>
      </c>
      <c r="F29" s="3" t="e">
        <f t="shared" si="0"/>
        <v>#N/A</v>
      </c>
      <c r="G29" s="3" t="e">
        <f t="shared" si="1"/>
        <v>#N/A</v>
      </c>
      <c r="H29" s="3" t="e">
        <f t="shared" si="2"/>
        <v>#N/A</v>
      </c>
      <c r="I29" s="3">
        <f t="shared" si="3"/>
        <v>1</v>
      </c>
    </row>
    <row r="30" spans="1:9" ht="16" x14ac:dyDescent="0.2">
      <c r="A30" s="15" t="s">
        <v>172</v>
      </c>
      <c r="B30" s="5" t="s">
        <v>173</v>
      </c>
      <c r="C30" s="12">
        <f>AVERAGE('Kontrolna lista usklađenosti'!F137:F139)</f>
        <v>0.96666666666666667</v>
      </c>
      <c r="D30" s="46">
        <f>COUNTIF('Kontrolna lista usklađenosti'!F137:F139,"&lt;1")</f>
        <v>1</v>
      </c>
      <c r="F30" s="3" t="e">
        <f t="shared" si="0"/>
        <v>#N/A</v>
      </c>
      <c r="G30" s="3" t="e">
        <f t="shared" si="1"/>
        <v>#N/A</v>
      </c>
      <c r="H30" s="3">
        <f t="shared" si="2"/>
        <v>0.96666666666666667</v>
      </c>
      <c r="I30" s="3" t="e">
        <f t="shared" si="3"/>
        <v>#N/A</v>
      </c>
    </row>
    <row r="31" spans="1:9" ht="16" x14ac:dyDescent="0.2">
      <c r="A31" s="15" t="s">
        <v>177</v>
      </c>
      <c r="B31" s="5" t="s">
        <v>178</v>
      </c>
      <c r="C31" s="12">
        <f>AVERAGE('Kontrolna lista usklađenosti'!F141:F142)</f>
        <v>1</v>
      </c>
      <c r="D31" s="46">
        <f>COUNTIF('Kontrolna lista usklađenosti'!F141:F142,"&lt;1")</f>
        <v>0</v>
      </c>
      <c r="F31" s="3" t="e">
        <f t="shared" si="0"/>
        <v>#N/A</v>
      </c>
      <c r="G31" s="3" t="e">
        <f t="shared" si="1"/>
        <v>#N/A</v>
      </c>
      <c r="H31" s="3" t="e">
        <f t="shared" si="2"/>
        <v>#N/A</v>
      </c>
      <c r="I31" s="3">
        <f t="shared" si="3"/>
        <v>1</v>
      </c>
    </row>
    <row r="32" spans="1:9" ht="16" x14ac:dyDescent="0.2">
      <c r="A32" s="15" t="s">
        <v>183</v>
      </c>
      <c r="B32" s="5" t="s">
        <v>219</v>
      </c>
      <c r="C32" s="12">
        <f>AVERAGE('Kontrolna lista usklađenosti'!F145:F151)</f>
        <v>1</v>
      </c>
      <c r="D32" s="46">
        <f>COUNTIF('Kontrolna lista usklađenosti'!F145:F151,"&lt;1")</f>
        <v>0</v>
      </c>
      <c r="F32" s="3" t="e">
        <f t="shared" si="0"/>
        <v>#N/A</v>
      </c>
      <c r="G32" s="3" t="e">
        <f t="shared" si="1"/>
        <v>#N/A</v>
      </c>
      <c r="H32" s="3" t="e">
        <f t="shared" si="2"/>
        <v>#N/A</v>
      </c>
      <c r="I32" s="3">
        <f t="shared" si="3"/>
        <v>1</v>
      </c>
    </row>
    <row r="33" spans="1:9" ht="16" x14ac:dyDescent="0.2">
      <c r="A33" s="15" t="s">
        <v>193</v>
      </c>
      <c r="B33" s="5" t="s">
        <v>194</v>
      </c>
      <c r="C33" s="12">
        <f>AVERAGE('Kontrolna lista usklađenosti'!F154:F156)</f>
        <v>1</v>
      </c>
      <c r="D33" s="46">
        <f>COUNTIF('Kontrolna lista usklađenosti'!F154:F156,"&lt;1")</f>
        <v>0</v>
      </c>
      <c r="F33" s="3" t="e">
        <f t="shared" si="0"/>
        <v>#N/A</v>
      </c>
      <c r="G33" s="3" t="e">
        <f t="shared" si="1"/>
        <v>#N/A</v>
      </c>
      <c r="H33" s="3" t="e">
        <f t="shared" si="2"/>
        <v>#N/A</v>
      </c>
      <c r="I33" s="3">
        <f t="shared" si="3"/>
        <v>1</v>
      </c>
    </row>
    <row r="34" spans="1:9" ht="16" x14ac:dyDescent="0.2">
      <c r="A34" s="15" t="s">
        <v>198</v>
      </c>
      <c r="B34" s="5" t="s">
        <v>200</v>
      </c>
      <c r="C34" s="12">
        <f>AVERAGE('Kontrolna lista usklađenosti'!F158)</f>
        <v>1</v>
      </c>
      <c r="D34" s="46">
        <f>COUNTIF('Kontrolna lista usklađenosti'!F158,"&lt;1")</f>
        <v>0</v>
      </c>
      <c r="F34" s="3" t="e">
        <f t="shared" si="0"/>
        <v>#N/A</v>
      </c>
      <c r="G34" s="3" t="e">
        <f t="shared" si="1"/>
        <v>#N/A</v>
      </c>
      <c r="H34" s="3" t="e">
        <f t="shared" si="2"/>
        <v>#N/A</v>
      </c>
      <c r="I34" s="3">
        <f t="shared" si="3"/>
        <v>1</v>
      </c>
    </row>
    <row r="35" spans="1:9" ht="16" x14ac:dyDescent="0.2">
      <c r="A35" s="15" t="s">
        <v>203</v>
      </c>
      <c r="B35" s="5" t="s">
        <v>204</v>
      </c>
      <c r="C35" s="12">
        <f>AVERAGE('Kontrolna lista usklađenosti'!F161:F165)</f>
        <v>1</v>
      </c>
      <c r="D35" s="46">
        <f>COUNTIF('Kontrolna lista usklađenosti'!F161:F165,"&lt;1")</f>
        <v>0</v>
      </c>
      <c r="F35" s="3" t="e">
        <f t="shared" si="0"/>
        <v>#N/A</v>
      </c>
      <c r="G35" s="3" t="e">
        <f t="shared" si="1"/>
        <v>#N/A</v>
      </c>
      <c r="H35" s="3" t="e">
        <f t="shared" si="2"/>
        <v>#N/A</v>
      </c>
      <c r="I35" s="3">
        <f t="shared" si="3"/>
        <v>1</v>
      </c>
    </row>
    <row r="36" spans="1:9" ht="16" x14ac:dyDescent="0.2">
      <c r="A36" s="15" t="s">
        <v>210</v>
      </c>
      <c r="B36" s="5" t="s">
        <v>211</v>
      </c>
      <c r="C36" s="12">
        <f>AVERAGE('Kontrolna lista usklađenosti'!F167:F169)</f>
        <v>0.96666666666666667</v>
      </c>
      <c r="D36" s="46">
        <f>COUNTIF('Kontrolna lista usklađenosti'!F167:F169,"&lt;1")</f>
        <v>1</v>
      </c>
      <c r="F36" s="3" t="e">
        <f t="shared" si="0"/>
        <v>#N/A</v>
      </c>
      <c r="G36" s="3" t="e">
        <f t="shared" si="1"/>
        <v>#N/A</v>
      </c>
      <c r="H36" s="3">
        <f t="shared" si="2"/>
        <v>0.96666666666666667</v>
      </c>
      <c r="I36" s="3" t="e">
        <f t="shared" si="3"/>
        <v>#N/A</v>
      </c>
    </row>
    <row r="37" spans="1:9" x14ac:dyDescent="0.2">
      <c r="C37" t="s">
        <v>614</v>
      </c>
      <c r="D37" s="46">
        <f>SUM(D2:D36)</f>
        <v>6</v>
      </c>
    </row>
    <row r="42" spans="1:9" x14ac:dyDescent="0.2">
      <c r="A42" t="s">
        <v>615</v>
      </c>
    </row>
    <row r="43" spans="1:9" x14ac:dyDescent="0.2">
      <c r="A43" t="s">
        <v>616</v>
      </c>
      <c r="C43">
        <v>0.25</v>
      </c>
    </row>
    <row r="44" spans="1:9" x14ac:dyDescent="0.2">
      <c r="A44" t="s">
        <v>617</v>
      </c>
      <c r="C44">
        <v>0.75</v>
      </c>
    </row>
    <row r="45" spans="1:9" x14ac:dyDescent="0.2">
      <c r="A45" t="s">
        <v>618</v>
      </c>
      <c r="C45">
        <v>1</v>
      </c>
    </row>
  </sheetData>
  <sheetProtection selectLockedCells="1" selectUnlockedCells="1"/>
  <conditionalFormatting sqref="C2:C36">
    <cfRule type="cellIs" dxfId="7" priority="5" stopIfTrue="1" operator="equal">
      <formula>1</formula>
    </cfRule>
    <cfRule type="cellIs" dxfId="6" priority="6" stopIfTrue="1" operator="greaterThan">
      <formula>0.75</formula>
    </cfRule>
    <cfRule type="cellIs" dxfId="5" priority="7" stopIfTrue="1" operator="greaterThanOrEqual">
      <formula>0.25</formula>
    </cfRule>
    <cfRule type="cellIs" dxfId="4" priority="8" operator="lessThan">
      <formula>0.25</formula>
    </cfRule>
  </conditionalFormatting>
  <conditionalFormatting sqref="F2:F36">
    <cfRule type="cellIs" dxfId="3" priority="1" operator="notEqual">
      <formula>"NA"</formula>
    </cfRule>
  </conditionalFormatting>
  <conditionalFormatting sqref="G2:G36">
    <cfRule type="cellIs" dxfId="2" priority="2" operator="notEqual">
      <formula>"NA"</formula>
    </cfRule>
  </conditionalFormatting>
  <conditionalFormatting sqref="H2:H36">
    <cfRule type="cellIs" dxfId="1" priority="4" operator="notEqual">
      <formula>"NA"</formula>
    </cfRule>
  </conditionalFormatting>
  <conditionalFormatting sqref="I2:I36">
    <cfRule type="cellIs" dxfId="0" priority="3" operator="equal">
      <formula>1</formula>
    </cfRule>
  </conditionalFormatting>
  <pageMargins left="0.47244094488188981" right="0.43307086614173229" top="1.28" bottom="0.94488188976377963" header="0.39370078740157483" footer="0.39370078740157483"/>
  <pageSetup paperSize="9" orientation="portrait" r:id="rId1"/>
  <headerFooter>
    <oddHeader>&amp;L&amp;10&amp;K04+000www.halkynconsulting.co.uk&amp;C&amp;"-,Bold"&amp;12ISO27001:2013 Compliance
Status Report&amp;R&amp;10&amp;K04+000info@halkynconsulting.co.uk</oddHeader>
    <oddFooter>&amp;L&amp;D&amp;CPage &amp;P of &amp;N&amp;RHalkyn Consulting Ltd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Sheet2"/>
  <dimension ref="A1:C20"/>
  <sheetViews>
    <sheetView showGridLines="0" zoomScale="75" zoomScaleNormal="75" zoomScaleSheetLayoutView="75" workbookViewId="0">
      <selection activeCell="F7" sqref="F7"/>
    </sheetView>
  </sheetViews>
  <sheetFormatPr baseColWidth="10" defaultColWidth="8.83203125" defaultRowHeight="15" x14ac:dyDescent="0.2"/>
  <cols>
    <col min="1" max="1" width="43" style="33" customWidth="1"/>
    <col min="2" max="2" width="2.5" style="33" customWidth="1"/>
    <col min="3" max="3" width="40.5" customWidth="1"/>
  </cols>
  <sheetData>
    <row r="1" spans="1:3" ht="21" thickBot="1" x14ac:dyDescent="0.3">
      <c r="A1" s="49" t="s">
        <v>221</v>
      </c>
      <c r="B1" s="49"/>
      <c r="C1" s="49"/>
    </row>
    <row r="2" spans="1:3" ht="33.75" customHeight="1" thickTop="1" x14ac:dyDescent="0.2">
      <c r="A2" s="85" t="s">
        <v>222</v>
      </c>
      <c r="B2" s="85"/>
      <c r="C2" s="85"/>
    </row>
    <row r="3" spans="1:3" ht="64.5" customHeight="1" x14ac:dyDescent="0.2">
      <c r="A3" s="85" t="s">
        <v>246</v>
      </c>
      <c r="B3" s="85"/>
      <c r="C3" s="85"/>
    </row>
    <row r="4" spans="1:3" x14ac:dyDescent="0.2">
      <c r="A4"/>
      <c r="B4"/>
    </row>
    <row r="5" spans="1:3" ht="18" thickBot="1" x14ac:dyDescent="0.25">
      <c r="A5" s="86" t="s">
        <v>223</v>
      </c>
      <c r="B5" s="86"/>
      <c r="C5" s="86"/>
    </row>
    <row r="6" spans="1:3" ht="30" customHeight="1" thickTop="1" thickBot="1" x14ac:dyDescent="0.25">
      <c r="A6" s="34" t="s">
        <v>224</v>
      </c>
      <c r="B6"/>
      <c r="C6" s="33"/>
    </row>
    <row r="7" spans="1:3" ht="48" x14ac:dyDescent="0.2">
      <c r="A7" s="36" t="s">
        <v>228</v>
      </c>
      <c r="C7" s="36" t="s">
        <v>235</v>
      </c>
    </row>
    <row r="8" spans="1:3" ht="48" x14ac:dyDescent="0.2">
      <c r="A8" s="36" t="s">
        <v>229</v>
      </c>
      <c r="C8" s="36" t="s">
        <v>236</v>
      </c>
    </row>
    <row r="9" spans="1:3" ht="96" x14ac:dyDescent="0.2">
      <c r="A9" s="36" t="s">
        <v>230</v>
      </c>
      <c r="C9" s="36" t="s">
        <v>237</v>
      </c>
    </row>
    <row r="10" spans="1:3" ht="17" thickBot="1" x14ac:dyDescent="0.25">
      <c r="A10" s="37" t="s">
        <v>225</v>
      </c>
      <c r="C10" s="36"/>
    </row>
    <row r="11" spans="1:3" ht="80" x14ac:dyDescent="0.2">
      <c r="A11" s="36" t="s">
        <v>227</v>
      </c>
      <c r="C11" s="36" t="s">
        <v>238</v>
      </c>
    </row>
    <row r="12" spans="1:3" ht="48" x14ac:dyDescent="0.2">
      <c r="A12" s="36" t="s">
        <v>226</v>
      </c>
      <c r="C12" s="36" t="s">
        <v>239</v>
      </c>
    </row>
    <row r="13" spans="1:3" ht="17" thickBot="1" x14ac:dyDescent="0.25">
      <c r="A13" s="37" t="s">
        <v>231</v>
      </c>
      <c r="C13" s="36"/>
    </row>
    <row r="14" spans="1:3" ht="32" x14ac:dyDescent="0.2">
      <c r="A14" s="36" t="s">
        <v>232</v>
      </c>
      <c r="C14" s="36" t="s">
        <v>240</v>
      </c>
    </row>
    <row r="15" spans="1:3" ht="48" x14ac:dyDescent="0.2">
      <c r="A15" s="36" t="s">
        <v>233</v>
      </c>
      <c r="C15" s="36" t="s">
        <v>241</v>
      </c>
    </row>
    <row r="16" spans="1:3" ht="32" x14ac:dyDescent="0.2">
      <c r="A16" s="36" t="s">
        <v>234</v>
      </c>
      <c r="C16" s="36" t="s">
        <v>242</v>
      </c>
    </row>
    <row r="17" spans="1:3" ht="17" thickBot="1" x14ac:dyDescent="0.25">
      <c r="A17" s="35" t="s">
        <v>243</v>
      </c>
      <c r="C17" s="33"/>
    </row>
    <row r="18" spans="1:3" ht="32" x14ac:dyDescent="0.2">
      <c r="A18" s="36" t="s">
        <v>244</v>
      </c>
      <c r="C18" s="33" t="s">
        <v>245</v>
      </c>
    </row>
    <row r="19" spans="1:3" x14ac:dyDescent="0.2">
      <c r="C19" s="33"/>
    </row>
    <row r="20" spans="1:3" x14ac:dyDescent="0.2">
      <c r="C20" s="33"/>
    </row>
  </sheetData>
  <sheetProtection sheet="1" objects="1" scenarios="1" selectLockedCells="1" selectUnlockedCells="1"/>
  <mergeCells count="4">
    <mergeCell ref="A1:C1"/>
    <mergeCell ref="A2:C2"/>
    <mergeCell ref="A3:C3"/>
    <mergeCell ref="A5:C5"/>
  </mergeCells>
  <pageMargins left="0.7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 codeName="Sheet6"/>
  <dimension ref="A1:A22"/>
  <sheetViews>
    <sheetView workbookViewId="0">
      <selection activeCell="A2" sqref="A2"/>
    </sheetView>
  </sheetViews>
  <sheetFormatPr baseColWidth="10" defaultColWidth="8.83203125" defaultRowHeight="15" x14ac:dyDescent="0.2"/>
  <sheetData>
    <row r="1" spans="1:1" x14ac:dyDescent="0.2">
      <c r="A1" t="s">
        <v>3</v>
      </c>
    </row>
    <row r="2" spans="1:1" x14ac:dyDescent="0.2">
      <c r="A2" s="13">
        <v>0</v>
      </c>
    </row>
    <row r="3" spans="1:1" x14ac:dyDescent="0.2">
      <c r="A3" s="13">
        <v>0.05</v>
      </c>
    </row>
    <row r="4" spans="1:1" x14ac:dyDescent="0.2">
      <c r="A4" s="13">
        <v>0.1</v>
      </c>
    </row>
    <row r="5" spans="1:1" x14ac:dyDescent="0.2">
      <c r="A5" s="13">
        <v>0.15</v>
      </c>
    </row>
    <row r="6" spans="1:1" x14ac:dyDescent="0.2">
      <c r="A6" s="13">
        <v>0.2</v>
      </c>
    </row>
    <row r="7" spans="1:1" x14ac:dyDescent="0.2">
      <c r="A7" s="13">
        <v>0.25</v>
      </c>
    </row>
    <row r="8" spans="1:1" x14ac:dyDescent="0.2">
      <c r="A8" s="13">
        <v>0.3</v>
      </c>
    </row>
    <row r="9" spans="1:1" x14ac:dyDescent="0.2">
      <c r="A9" s="13">
        <v>0.35</v>
      </c>
    </row>
    <row r="10" spans="1:1" x14ac:dyDescent="0.2">
      <c r="A10" s="13">
        <v>0.4</v>
      </c>
    </row>
    <row r="11" spans="1:1" x14ac:dyDescent="0.2">
      <c r="A11" s="13">
        <v>0.45</v>
      </c>
    </row>
    <row r="12" spans="1:1" x14ac:dyDescent="0.2">
      <c r="A12" s="13">
        <v>0.5</v>
      </c>
    </row>
    <row r="13" spans="1:1" x14ac:dyDescent="0.2">
      <c r="A13" s="13">
        <v>0.55000000000000004</v>
      </c>
    </row>
    <row r="14" spans="1:1" x14ac:dyDescent="0.2">
      <c r="A14" s="13">
        <v>0.6</v>
      </c>
    </row>
    <row r="15" spans="1:1" x14ac:dyDescent="0.2">
      <c r="A15" s="13">
        <v>0.65</v>
      </c>
    </row>
    <row r="16" spans="1:1" x14ac:dyDescent="0.2">
      <c r="A16" s="13">
        <v>0.7</v>
      </c>
    </row>
    <row r="17" spans="1:1" x14ac:dyDescent="0.2">
      <c r="A17" s="13">
        <v>0.75</v>
      </c>
    </row>
    <row r="18" spans="1:1" x14ac:dyDescent="0.2">
      <c r="A18" s="13">
        <v>0.8</v>
      </c>
    </row>
    <row r="19" spans="1:1" x14ac:dyDescent="0.2">
      <c r="A19" s="13">
        <v>0.85</v>
      </c>
    </row>
    <row r="20" spans="1:1" x14ac:dyDescent="0.2">
      <c r="A20" s="13">
        <v>0.9</v>
      </c>
    </row>
    <row r="21" spans="1:1" x14ac:dyDescent="0.2">
      <c r="A21" s="13">
        <v>0.95</v>
      </c>
    </row>
    <row r="22" spans="1:1" x14ac:dyDescent="0.2">
      <c r="A22" s="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Nadzorna ploča</vt:lpstr>
      <vt:lpstr>Kontrolna lista usklađenosti</vt:lpstr>
      <vt:lpstr>Usklađenost po dijelu</vt:lpstr>
      <vt:lpstr>Usklađenost po kontroli</vt:lpstr>
      <vt:lpstr>Upute</vt:lpstr>
      <vt:lpstr>Data</vt:lpstr>
      <vt:lpstr>Graf usklađenosti po kontroli</vt:lpstr>
      <vt:lpstr>Status</vt:lpstr>
    </vt:vector>
  </TitlesOfParts>
  <Company>Halkyn Consulting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ISO27001 Compliance Status Assessment Toolkit</dc:title>
  <dc:subject>ISO27001 Compliance Assessments</dc:subject>
  <dc:creator>daniel.bara@bccservices.com</dc:creator>
  <cp:keywords>Security; Compliance;Assessments</cp:keywords>
  <cp:lastModifiedBy>Daniel Bara</cp:lastModifiedBy>
  <cp:lastPrinted>2013-10-18T21:02:08Z</cp:lastPrinted>
  <dcterms:created xsi:type="dcterms:W3CDTF">2013-10-04T22:43:31Z</dcterms:created>
  <dcterms:modified xsi:type="dcterms:W3CDTF">2024-09-12T07:34:37Z</dcterms:modified>
  <cp:category>ISO27001;Security;Compliance</cp:category>
</cp:coreProperties>
</file>